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erei\OneDrive\Área de Trabalho\"/>
    </mc:Choice>
  </mc:AlternateContent>
  <xr:revisionPtr revIDLastSave="0" documentId="8_{CB729EAB-5E3B-4115-BB7C-1AB4A816DE2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PPM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2" i="1" l="1"/>
  <c r="N62" i="1" s="1"/>
  <c r="O62" i="1" s="1"/>
  <c r="P62" i="1" s="1"/>
  <c r="Q62" i="1" s="1"/>
  <c r="R62" i="1" s="1"/>
  <c r="S62" i="1" s="1"/>
  <c r="M61" i="1"/>
  <c r="N61" i="1" s="1"/>
  <c r="O61" i="1" s="1"/>
  <c r="P61" i="1" s="1"/>
  <c r="Q61" i="1" s="1"/>
  <c r="R61" i="1" s="1"/>
  <c r="S61" i="1" s="1"/>
  <c r="M60" i="1"/>
  <c r="N60" i="1" s="1"/>
  <c r="O60" i="1" s="1"/>
  <c r="P60" i="1" s="1"/>
  <c r="Q60" i="1" s="1"/>
  <c r="R60" i="1" s="1"/>
  <c r="S60" i="1" s="1"/>
  <c r="M59" i="1"/>
  <c r="N59" i="1" s="1"/>
  <c r="O59" i="1" s="1"/>
  <c r="P59" i="1" s="1"/>
  <c r="Q59" i="1" s="1"/>
  <c r="R59" i="1" s="1"/>
  <c r="S59" i="1" s="1"/>
  <c r="M58" i="1"/>
  <c r="N58" i="1" s="1"/>
  <c r="O58" i="1" s="1"/>
  <c r="P58" i="1" s="1"/>
  <c r="Q58" i="1" s="1"/>
  <c r="R58" i="1" s="1"/>
  <c r="S58" i="1" s="1"/>
  <c r="M57" i="1"/>
  <c r="N57" i="1" s="1"/>
  <c r="O57" i="1" s="1"/>
  <c r="P57" i="1" s="1"/>
  <c r="Q57" i="1" s="1"/>
  <c r="R57" i="1" s="1"/>
  <c r="S57" i="1" s="1"/>
  <c r="M56" i="1"/>
  <c r="N56" i="1" s="1"/>
  <c r="O56" i="1" s="1"/>
  <c r="P56" i="1" s="1"/>
  <c r="Q56" i="1" s="1"/>
  <c r="R56" i="1" s="1"/>
  <c r="S56" i="1" s="1"/>
  <c r="M55" i="1"/>
  <c r="N55" i="1" s="1"/>
  <c r="O55" i="1" s="1"/>
  <c r="P55" i="1" s="1"/>
  <c r="Q55" i="1" s="1"/>
  <c r="R55" i="1" s="1"/>
  <c r="S55" i="1" s="1"/>
  <c r="M54" i="1"/>
  <c r="N54" i="1" s="1"/>
  <c r="O54" i="1" s="1"/>
  <c r="P54" i="1" s="1"/>
  <c r="Q54" i="1" s="1"/>
  <c r="R54" i="1" s="1"/>
  <c r="S54" i="1" s="1"/>
  <c r="M53" i="1"/>
  <c r="N53" i="1" s="1"/>
  <c r="O53" i="1" s="1"/>
  <c r="P53" i="1" s="1"/>
  <c r="Q53" i="1" s="1"/>
  <c r="R53" i="1" s="1"/>
  <c r="S53" i="1" s="1"/>
  <c r="M52" i="1"/>
  <c r="N52" i="1" s="1"/>
  <c r="O52" i="1" s="1"/>
  <c r="P52" i="1" s="1"/>
  <c r="Q52" i="1" s="1"/>
  <c r="R52" i="1" s="1"/>
  <c r="S52" i="1" s="1"/>
  <c r="M51" i="1"/>
  <c r="N51" i="1" s="1"/>
  <c r="O51" i="1" s="1"/>
  <c r="P51" i="1" s="1"/>
  <c r="Q51" i="1" s="1"/>
  <c r="R51" i="1" s="1"/>
  <c r="S51" i="1" s="1"/>
  <c r="M50" i="1"/>
  <c r="N50" i="1" s="1"/>
  <c r="O50" i="1" s="1"/>
  <c r="P50" i="1" s="1"/>
  <c r="Q50" i="1" s="1"/>
  <c r="R50" i="1" s="1"/>
  <c r="S50" i="1" s="1"/>
  <c r="M49" i="1"/>
  <c r="N49" i="1" s="1"/>
  <c r="O49" i="1" s="1"/>
  <c r="P49" i="1" s="1"/>
  <c r="Q49" i="1" s="1"/>
  <c r="R49" i="1" s="1"/>
  <c r="S49" i="1" s="1"/>
  <c r="M48" i="1"/>
  <c r="N48" i="1" s="1"/>
  <c r="O48" i="1" s="1"/>
  <c r="P48" i="1" s="1"/>
  <c r="Q48" i="1" s="1"/>
  <c r="R48" i="1" s="1"/>
  <c r="S48" i="1" s="1"/>
  <c r="M47" i="1"/>
  <c r="N47" i="1" s="1"/>
  <c r="O47" i="1" s="1"/>
  <c r="P47" i="1" s="1"/>
  <c r="Q47" i="1" s="1"/>
  <c r="R47" i="1" s="1"/>
  <c r="S47" i="1" s="1"/>
  <c r="M45" i="1"/>
  <c r="N45" i="1" s="1"/>
  <c r="O45" i="1" s="1"/>
  <c r="P45" i="1" s="1"/>
  <c r="Q45" i="1" s="1"/>
  <c r="R45" i="1" s="1"/>
  <c r="S45" i="1" s="1"/>
  <c r="M44" i="1"/>
  <c r="N44" i="1" s="1"/>
  <c r="O44" i="1" s="1"/>
  <c r="P44" i="1" s="1"/>
  <c r="Q44" i="1" s="1"/>
  <c r="R44" i="1" s="1"/>
  <c r="S44" i="1" s="1"/>
  <c r="M43" i="1"/>
  <c r="N43" i="1" s="1"/>
  <c r="O43" i="1" s="1"/>
  <c r="P43" i="1" s="1"/>
  <c r="Q43" i="1" s="1"/>
  <c r="R43" i="1" s="1"/>
  <c r="S43" i="1" s="1"/>
  <c r="M42" i="1"/>
  <c r="N42" i="1" s="1"/>
  <c r="O42" i="1" s="1"/>
  <c r="P42" i="1" s="1"/>
  <c r="Q42" i="1" s="1"/>
  <c r="R42" i="1" s="1"/>
  <c r="S42" i="1" s="1"/>
  <c r="M41" i="1"/>
  <c r="N41" i="1" s="1"/>
  <c r="O41" i="1" s="1"/>
  <c r="P41" i="1" s="1"/>
  <c r="Q41" i="1" s="1"/>
  <c r="R41" i="1" s="1"/>
  <c r="S41" i="1" s="1"/>
  <c r="M40" i="1"/>
  <c r="N40" i="1" s="1"/>
  <c r="O40" i="1" s="1"/>
  <c r="P40" i="1" s="1"/>
  <c r="Q40" i="1" s="1"/>
  <c r="R40" i="1" s="1"/>
  <c r="S40" i="1" s="1"/>
  <c r="M39" i="1"/>
  <c r="N39" i="1" s="1"/>
  <c r="O39" i="1" s="1"/>
  <c r="P39" i="1" s="1"/>
  <c r="Q39" i="1" s="1"/>
  <c r="R39" i="1" s="1"/>
  <c r="S39" i="1" s="1"/>
  <c r="M38" i="1"/>
  <c r="N38" i="1" s="1"/>
  <c r="O38" i="1" s="1"/>
  <c r="P38" i="1" s="1"/>
  <c r="Q38" i="1" s="1"/>
  <c r="R38" i="1" s="1"/>
  <c r="S38" i="1" s="1"/>
  <c r="M37" i="1"/>
  <c r="N37" i="1" s="1"/>
  <c r="O37" i="1" s="1"/>
  <c r="P37" i="1" s="1"/>
  <c r="Q37" i="1" s="1"/>
  <c r="R37" i="1" s="1"/>
  <c r="S37" i="1" s="1"/>
  <c r="M36" i="1"/>
  <c r="N36" i="1" s="1"/>
  <c r="O36" i="1" s="1"/>
  <c r="P36" i="1" s="1"/>
  <c r="Q36" i="1" s="1"/>
  <c r="R36" i="1" s="1"/>
  <c r="S36" i="1" s="1"/>
  <c r="M35" i="1"/>
  <c r="N35" i="1" s="1"/>
  <c r="O35" i="1" s="1"/>
  <c r="P35" i="1" s="1"/>
  <c r="Q35" i="1" s="1"/>
  <c r="R35" i="1" s="1"/>
  <c r="S35" i="1" s="1"/>
  <c r="M34" i="1"/>
  <c r="N34" i="1" s="1"/>
  <c r="O34" i="1" s="1"/>
  <c r="P34" i="1" s="1"/>
  <c r="Q34" i="1" s="1"/>
  <c r="R34" i="1" s="1"/>
  <c r="S34" i="1" s="1"/>
  <c r="M33" i="1"/>
  <c r="N33" i="1" s="1"/>
  <c r="O33" i="1" s="1"/>
  <c r="P33" i="1" s="1"/>
  <c r="Q33" i="1" s="1"/>
  <c r="R33" i="1" s="1"/>
  <c r="S33" i="1" s="1"/>
  <c r="M32" i="1"/>
  <c r="N32" i="1" s="1"/>
  <c r="O32" i="1" s="1"/>
  <c r="P32" i="1" s="1"/>
  <c r="Q32" i="1" s="1"/>
  <c r="R32" i="1" s="1"/>
  <c r="S32" i="1" s="1"/>
  <c r="M31" i="1"/>
  <c r="N31" i="1" s="1"/>
  <c r="O31" i="1" s="1"/>
  <c r="P31" i="1" s="1"/>
  <c r="Q31" i="1" s="1"/>
  <c r="R31" i="1" s="1"/>
  <c r="S31" i="1" s="1"/>
  <c r="M30" i="1"/>
  <c r="N30" i="1" s="1"/>
  <c r="O30" i="1" s="1"/>
  <c r="P30" i="1" s="1"/>
  <c r="Q30" i="1" s="1"/>
  <c r="R30" i="1" s="1"/>
  <c r="S30" i="1" s="1"/>
  <c r="M29" i="1"/>
  <c r="N29" i="1" s="1"/>
  <c r="O29" i="1" s="1"/>
  <c r="P29" i="1" s="1"/>
  <c r="Q29" i="1" s="1"/>
  <c r="R29" i="1" s="1"/>
  <c r="S29" i="1" s="1"/>
  <c r="M28" i="1"/>
  <c r="N28" i="1" s="1"/>
  <c r="O28" i="1" s="1"/>
  <c r="P28" i="1" s="1"/>
  <c r="Q28" i="1" s="1"/>
  <c r="R28" i="1" s="1"/>
  <c r="S28" i="1" s="1"/>
  <c r="M27" i="1"/>
  <c r="N27" i="1" s="1"/>
  <c r="O27" i="1" s="1"/>
  <c r="P27" i="1" s="1"/>
  <c r="Q27" i="1" s="1"/>
  <c r="R27" i="1" s="1"/>
  <c r="S27" i="1" s="1"/>
  <c r="S23" i="1" l="1"/>
  <c r="R23" i="1"/>
  <c r="Q23" i="1"/>
  <c r="P23" i="1"/>
  <c r="O23" i="1"/>
  <c r="N23" i="1"/>
  <c r="M23" i="1"/>
  <c r="L23" i="1"/>
  <c r="R19" i="1"/>
  <c r="Q19" i="1"/>
  <c r="P19" i="1"/>
  <c r="O19" i="1"/>
  <c r="N19" i="1"/>
  <c r="M19" i="1"/>
  <c r="L19" i="1"/>
  <c r="R18" i="1"/>
  <c r="Q18" i="1"/>
  <c r="P18" i="1"/>
  <c r="O18" i="1"/>
  <c r="N18" i="1"/>
  <c r="M18" i="1"/>
  <c r="L18" i="1"/>
  <c r="S17" i="1"/>
  <c r="S14" i="1" s="1"/>
  <c r="R15" i="1"/>
  <c r="Q15" i="1"/>
  <c r="P15" i="1"/>
  <c r="O15" i="1"/>
  <c r="N15" i="1"/>
  <c r="M15" i="1"/>
  <c r="L15" i="1"/>
  <c r="R14" i="1"/>
  <c r="R16" i="1" s="1"/>
  <c r="Q14" i="1"/>
  <c r="Q16" i="1" s="1"/>
  <c r="P14" i="1"/>
  <c r="P16" i="1" s="1"/>
  <c r="O14" i="1"/>
  <c r="O16" i="1" s="1"/>
  <c r="N14" i="1"/>
  <c r="N16" i="1" s="1"/>
  <c r="M14" i="1"/>
  <c r="M16" i="1" s="1"/>
  <c r="L14" i="1"/>
  <c r="L16" i="1" s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26" i="1" l="1"/>
</calcChain>
</file>

<file path=xl/sharedStrings.xml><?xml version="1.0" encoding="utf-8"?>
<sst xmlns="http://schemas.openxmlformats.org/spreadsheetml/2006/main" count="467" uniqueCount="124">
  <si>
    <t>AGENCE MALIENNE POUR LE DEVELOPPEMENT DE L'ENERGIE DOMESTIQUE</t>
  </si>
  <si>
    <t>ET DE L'ELECTRIFICATION RURALE (AMADER)</t>
  </si>
  <si>
    <t>PLAN DE PASSATION DES MARCHES PUBLICS-</t>
  </si>
  <si>
    <t>POUR L'ANNEE  BUDGETAIRE 2022</t>
  </si>
  <si>
    <t>N°</t>
  </si>
  <si>
    <t>Ordonnateur</t>
  </si>
  <si>
    <t>Code Economique</t>
  </si>
  <si>
    <t>Section</t>
  </si>
  <si>
    <t>UF</t>
  </si>
  <si>
    <t>Nom du Service</t>
  </si>
  <si>
    <t>Nature de Marché</t>
  </si>
  <si>
    <t>Mode de Passation</t>
  </si>
  <si>
    <t>Type de Financement</t>
  </si>
  <si>
    <t>Objet</t>
  </si>
  <si>
    <t>Montant Prévisionnel</t>
  </si>
  <si>
    <t xml:space="preserve">Date prévisionnelle de transmission </t>
  </si>
  <si>
    <t xml:space="preserve">Date prévisionnelle de non-objection </t>
  </si>
  <si>
    <t xml:space="preserve">Date prévisionnelle de publication </t>
  </si>
  <si>
    <t>Date d'ouverture prévisionnelle</t>
  </si>
  <si>
    <t>Date d'évaluation prévisionnelle</t>
  </si>
  <si>
    <t>Date d'attribution prévisionnelle</t>
  </si>
  <si>
    <t>Date prévisionnelle du début d'exécution</t>
  </si>
  <si>
    <t>Date prévisionnelle de fin d'exécution</t>
  </si>
  <si>
    <t>MMEE</t>
  </si>
  <si>
    <t>64-1-1-48</t>
  </si>
  <si>
    <t>722</t>
  </si>
  <si>
    <t>50-1-2003-0006-001-000000</t>
  </si>
  <si>
    <t>AMADER</t>
  </si>
  <si>
    <t>F</t>
  </si>
  <si>
    <t>DRPR</t>
  </si>
  <si>
    <t>BN</t>
  </si>
  <si>
    <t>Frais de gardiennage</t>
  </si>
  <si>
    <t>24//01/2022</t>
  </si>
  <si>
    <t>Entrétien et nettoyage des locaux de l'AMADER</t>
  </si>
  <si>
    <t>Acquisition de fournitures et consommables de bureau</t>
  </si>
  <si>
    <t xml:space="preserve">Acquisition de cartouches d'encre </t>
  </si>
  <si>
    <t>23-5-1-02</t>
  </si>
  <si>
    <t>Acquisition d'équipement de bureau</t>
  </si>
  <si>
    <t>T</t>
  </si>
  <si>
    <t>DRPO</t>
  </si>
  <si>
    <t>Travaux de construction de toilettes , de peinture intérieure du batiments  existant et divers à l'AMADER</t>
  </si>
  <si>
    <t>Installation d'un champ solaire à l'AMADER</t>
  </si>
  <si>
    <t>Acquisition de matériel informatique pour le compte de l'AMADER</t>
  </si>
  <si>
    <t>Acquisition de mobilier de burreau</t>
  </si>
  <si>
    <t>50-1-2003-0006-001-000001</t>
  </si>
  <si>
    <t>Acquisition de 02 vehicules pour l'AMADER</t>
  </si>
  <si>
    <t>Acquisition installation et amenagement de 02  conteneurs à l'AMADER</t>
  </si>
  <si>
    <t>SC</t>
  </si>
  <si>
    <t>Location et partage d'infrastructure de telecom</t>
  </si>
  <si>
    <t>64-5-2-04</t>
  </si>
  <si>
    <t>Elaboration d'un plan de sensibilisation des usagers à l'utilisation du gaz butane</t>
  </si>
  <si>
    <t>PI</t>
  </si>
  <si>
    <t>Evaluation du plan d'action gaz butane et petrole lampant (2008-2017)</t>
  </si>
  <si>
    <t>Renforcement des capacités de 1000 aides menageres à l'utilisation du gaz butane</t>
  </si>
  <si>
    <t>Elaboration d'un manuel de procedures de contrôle applicable au paiement de la subvention gaz butane</t>
  </si>
  <si>
    <t>Conception d'un logiciel d'execution de la subvention gaz butane</t>
  </si>
  <si>
    <t>Fournitures et Services Connexes</t>
  </si>
  <si>
    <t>AOO</t>
  </si>
  <si>
    <t>Appel d'Offres Ouvert</t>
  </si>
  <si>
    <t>Travaux</t>
  </si>
  <si>
    <t>AOR</t>
  </si>
  <si>
    <t>Appel d'Offres Restreint</t>
  </si>
  <si>
    <t>Prestations intellectuelles</t>
  </si>
  <si>
    <t>ED</t>
  </si>
  <si>
    <t>Entente Directe</t>
  </si>
  <si>
    <t>Services Courants</t>
  </si>
  <si>
    <t>AMI</t>
  </si>
  <si>
    <t>Avis public à Manisfestation d'intérêts (PI)</t>
  </si>
  <si>
    <t>Demande de Renseignement et de Prix à Compétition Ouverte</t>
  </si>
  <si>
    <t>Budget National et Autres Financements Intérieurs</t>
  </si>
  <si>
    <t>Demande de Renseignement et de Prix à Compétition Restreinte</t>
  </si>
  <si>
    <t>FINEX</t>
  </si>
  <si>
    <t>Financement Extérieur</t>
  </si>
  <si>
    <t>DC</t>
  </si>
  <si>
    <t>Demande de cotation</t>
  </si>
  <si>
    <t>CONJOINT</t>
  </si>
  <si>
    <t>Financement Conjoint</t>
  </si>
  <si>
    <t>RC</t>
  </si>
  <si>
    <t>Reconduction</t>
  </si>
  <si>
    <t>CR</t>
  </si>
  <si>
    <t>Consultation restreinte</t>
  </si>
  <si>
    <t>La Personne Responsable des Marchés</t>
  </si>
  <si>
    <t xml:space="preserve">                          </t>
  </si>
  <si>
    <t>Fourniture et Installation de centrales Hybrides et Reseaux dans 22 Localités du PERSHY 22</t>
  </si>
  <si>
    <t>Avenant N°01 au contrat de l'ingenieur conseil PERSHY</t>
  </si>
  <si>
    <t xml:space="preserve">Conception et réalisation des travaux pour la mise en place d’infrastructures de Production Hybride et de Distribution dans 33 localités en République du MALI </t>
  </si>
  <si>
    <t>Etude D’impact Environnemental Et Social (EIES) et la réalisation d’un Plan D’action De Réinstallation (PAR) pour la  Production Hybride et Accès Rural à l’Electricité - PHARE.</t>
  </si>
  <si>
    <t>Appui en renforcement de capacités (RC) de l’AMADER et autres Acteurs de l’Électrification Rurale au Mali</t>
  </si>
  <si>
    <t>Avenant au contrat de l'ingénieur conseil du PHARE</t>
  </si>
  <si>
    <t>Centrales solaires de Sana et de Saye pour le compte du PESDR</t>
  </si>
  <si>
    <t>Audit des comptes PESDR</t>
  </si>
  <si>
    <t>Contrôle des travaux des centrales solaires et des reseaux pour le compte du PESDR</t>
  </si>
  <si>
    <t>Avenant au marché de réseaux de PESDR</t>
  </si>
  <si>
    <t>Travaux salle technique pour monotoring  à distance des centrales</t>
  </si>
  <si>
    <t xml:space="preserve">Travaux de réalisation de forages equipes dans 05 localités </t>
  </si>
  <si>
    <t>Aquisition et installation de 800 Lanternes solaires dans 08 bibliotheques solaires</t>
  </si>
  <si>
    <t>Mise à jour et animation du site Web (Hébergement et mise à jour)</t>
  </si>
  <si>
    <t xml:space="preserve">Etudes et contrôle des Travaux de la construction d’une salle technique </t>
  </si>
  <si>
    <t>Acquisition de logiciels (dimensionnement ; modélisation tarif +formation)</t>
  </si>
  <si>
    <t>Aménagement et acquisition de matériels d’archivages électronique</t>
  </si>
  <si>
    <t>Acquisition d’un système de comptage à prépaiement</t>
  </si>
  <si>
    <t>Acquisition de matériels informatiques</t>
  </si>
  <si>
    <t>Acquisition d’un système de cartographie (Logiciel+Traceur (imprimante grand format)+Ordinateur)</t>
  </si>
  <si>
    <t>Agent Vérificateur Indépendant VBG</t>
  </si>
  <si>
    <t>Audit Clôture environnementale et sociale</t>
  </si>
  <si>
    <t>Assistant technique pour l'exploitation de Tom2pro</t>
  </si>
  <si>
    <t xml:space="preserve">Audit externe des comptes </t>
  </si>
  <si>
    <t>Etude d’impact final du projet SHER</t>
  </si>
  <si>
    <t>Mise en place d’un système d’Archivage numérique</t>
  </si>
  <si>
    <t>Acquisition et installation de plaques signaletiques</t>
  </si>
  <si>
    <t>Avenant marché ZED</t>
  </si>
  <si>
    <t>Entretien des climatiseurs</t>
  </si>
  <si>
    <t xml:space="preserve">Entretien des vehicules et reparation </t>
  </si>
  <si>
    <t xml:space="preserve">Avenant marché YAMES Remplacement de localités </t>
  </si>
  <si>
    <t>Avenant marché SAGEMCOM Augmentation de puissance de Diafarabé</t>
  </si>
  <si>
    <t xml:space="preserve">Avenant marché  SAGEMCOM remplacement de localités </t>
  </si>
  <si>
    <t xml:space="preserve">Avenant marché SAGEMCOM Remplacement de localités </t>
  </si>
  <si>
    <t>Avenant marché ACCESS Augmentation de puissance de Oussoubidiagna</t>
  </si>
  <si>
    <t xml:space="preserve">Fourniture et Installation d'un transformateur à la centrale de Narena </t>
  </si>
  <si>
    <t xml:space="preserve">Réalisation d’une plateforme informatique de suivi des ventes de lanternes  </t>
  </si>
  <si>
    <t>Evaluation et  diagnostic des bibliothèques solaires pilotes</t>
  </si>
  <si>
    <t>ONG VBG</t>
  </si>
  <si>
    <t>Developpement des AGR</t>
  </si>
  <si>
    <t>Mise en place d’un système d'informatique Geographique 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</si>
</sst>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 Narrow"/>
      <family val="2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0"/>
      <name val="Arial Narrow"/>
      <family val="2"/>
    </font>
    <font>
      <b/>
      <sz val="14"/>
      <name val="Arial Narrow"/>
      <family val="2"/>
    </font>
    <font>
      <b/>
      <sz val="14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1"/>
      <name val="Arial Narrow"/>
      <family val="2"/>
    </font>
    <font>
      <sz val="11"/>
      <color rgb="FFFF0000"/>
      <name val="Arial Narrow"/>
      <family val="2"/>
    </font>
    <font>
      <sz val="11"/>
      <color theme="5"/>
      <name val="Times New Roman"/>
      <family val="1"/>
    </font>
    <font>
      <sz val="11"/>
      <color theme="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9" fillId="2" borderId="1" xfId="0" quotePrefix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U90"/>
  <sheetViews>
    <sheetView tabSelected="1" zoomScale="80" zoomScaleNormal="80" workbookViewId="0">
      <selection activeCell="A6" sqref="A6:S6"/>
    </sheetView>
  </sheetViews>
  <sheetFormatPr baseColWidth="10" defaultColWidth="9.15625" defaultRowHeight="12.6" x14ac:dyDescent="0.45"/>
  <cols>
    <col min="1" max="1" width="6.578125" style="31" customWidth="1"/>
    <col min="2" max="2" width="14" style="2" customWidth="1"/>
    <col min="3" max="4" width="11.15625" style="2" customWidth="1"/>
    <col min="5" max="5" width="14.26171875" style="2" customWidth="1"/>
    <col min="6" max="6" width="13.41796875" style="1" customWidth="1"/>
    <col min="7" max="7" width="10.68359375" style="2" customWidth="1"/>
    <col min="8" max="8" width="12.41796875" style="2" customWidth="1"/>
    <col min="9" max="9" width="15.26171875" style="2" customWidth="1"/>
    <col min="10" max="10" width="63.41796875" style="2" customWidth="1"/>
    <col min="11" max="11" width="21" style="2" customWidth="1"/>
    <col min="12" max="12" width="16.15625" style="2" customWidth="1"/>
    <col min="13" max="13" width="15.578125" style="2" customWidth="1"/>
    <col min="14" max="14" width="15.68359375" style="2" customWidth="1"/>
    <col min="15" max="15" width="17" style="2" customWidth="1"/>
    <col min="16" max="16" width="16.578125" style="2" customWidth="1"/>
    <col min="17" max="17" width="16.41796875" style="2" customWidth="1"/>
    <col min="18" max="18" width="16.578125" style="2" customWidth="1"/>
    <col min="19" max="19" width="15.83984375" style="2" customWidth="1"/>
    <col min="20" max="255" width="11.41796875" style="3" customWidth="1"/>
    <col min="256" max="16384" width="9.15625" style="3"/>
  </cols>
  <sheetData>
    <row r="2" spans="1:19" ht="13.8" x14ac:dyDescent="0.45">
      <c r="A2" s="4" t="s">
        <v>0</v>
      </c>
      <c r="B2" s="4"/>
      <c r="C2" s="4"/>
      <c r="D2" s="4"/>
      <c r="E2" s="4"/>
      <c r="F2" s="4"/>
    </row>
    <row r="3" spans="1:19" ht="13.8" x14ac:dyDescent="0.45">
      <c r="A3" s="4" t="s">
        <v>1</v>
      </c>
      <c r="B3" s="4"/>
      <c r="C3" s="4"/>
      <c r="D3" s="4"/>
      <c r="E3" s="4"/>
      <c r="F3" s="4"/>
    </row>
    <row r="5" spans="1:19" ht="19.8" x14ac:dyDescent="0.45">
      <c r="A5" s="72" t="s">
        <v>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19" ht="19.8" x14ac:dyDescent="0.45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ht="17.399999999999999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45">
      <c r="A8" s="6"/>
      <c r="B8" s="7"/>
      <c r="C8" s="7"/>
      <c r="D8" s="7"/>
      <c r="E8" s="7"/>
      <c r="F8" s="8"/>
      <c r="G8" s="7"/>
      <c r="H8" s="7"/>
      <c r="I8" s="7"/>
    </row>
    <row r="9" spans="1:19" s="10" customFormat="1" ht="63.75" customHeight="1" x14ac:dyDescent="0.45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9" t="s">
        <v>12</v>
      </c>
      <c r="J9" s="9" t="s">
        <v>13</v>
      </c>
      <c r="K9" s="9" t="s">
        <v>14</v>
      </c>
      <c r="L9" s="9" t="s">
        <v>15</v>
      </c>
      <c r="M9" s="9" t="s">
        <v>16</v>
      </c>
      <c r="N9" s="9" t="s">
        <v>17</v>
      </c>
      <c r="O9" s="9" t="s">
        <v>18</v>
      </c>
      <c r="P9" s="9" t="s">
        <v>19</v>
      </c>
      <c r="Q9" s="9" t="s">
        <v>20</v>
      </c>
      <c r="R9" s="9" t="s">
        <v>21</v>
      </c>
      <c r="S9" s="9" t="s">
        <v>22</v>
      </c>
    </row>
    <row r="10" spans="1:19" s="10" customFormat="1" ht="39.75" hidden="1" customHeight="1" x14ac:dyDescent="0.45">
      <c r="A10" s="11">
        <v>1</v>
      </c>
      <c r="B10" s="12" t="s">
        <v>23</v>
      </c>
      <c r="C10" s="13" t="s">
        <v>24</v>
      </c>
      <c r="D10" s="13" t="s">
        <v>25</v>
      </c>
      <c r="E10" s="13" t="s">
        <v>26</v>
      </c>
      <c r="F10" s="13" t="s">
        <v>27</v>
      </c>
      <c r="G10" s="13" t="s">
        <v>28</v>
      </c>
      <c r="H10" s="13" t="s">
        <v>29</v>
      </c>
      <c r="I10" s="13" t="s">
        <v>30</v>
      </c>
      <c r="J10" s="13" t="s">
        <v>31</v>
      </c>
      <c r="K10" s="14">
        <v>6000000</v>
      </c>
      <c r="L10" s="15">
        <v>44564</v>
      </c>
      <c r="M10" s="15">
        <v>44567</v>
      </c>
      <c r="N10" s="15">
        <v>44571</v>
      </c>
      <c r="O10" s="15" t="s">
        <v>32</v>
      </c>
      <c r="P10" s="15">
        <v>44592</v>
      </c>
      <c r="Q10" s="15">
        <v>44593</v>
      </c>
      <c r="R10" s="16">
        <v>44593</v>
      </c>
      <c r="S10" s="16">
        <v>44926</v>
      </c>
    </row>
    <row r="11" spans="1:19" s="10" customFormat="1" ht="39.75" hidden="1" customHeight="1" x14ac:dyDescent="0.45">
      <c r="A11" s="11">
        <f>A10+1</f>
        <v>2</v>
      </c>
      <c r="B11" s="12" t="s">
        <v>23</v>
      </c>
      <c r="C11" s="13" t="s">
        <v>24</v>
      </c>
      <c r="D11" s="13" t="s">
        <v>25</v>
      </c>
      <c r="E11" s="13" t="s">
        <v>26</v>
      </c>
      <c r="F11" s="13" t="s">
        <v>27</v>
      </c>
      <c r="G11" s="13" t="s">
        <v>28</v>
      </c>
      <c r="H11" s="13" t="s">
        <v>29</v>
      </c>
      <c r="I11" s="13" t="s">
        <v>30</v>
      </c>
      <c r="J11" s="13" t="s">
        <v>33</v>
      </c>
      <c r="K11" s="14">
        <v>12500000</v>
      </c>
      <c r="L11" s="15">
        <v>44564</v>
      </c>
      <c r="M11" s="15">
        <v>44567</v>
      </c>
      <c r="N11" s="15">
        <v>44571</v>
      </c>
      <c r="O11" s="15" t="s">
        <v>32</v>
      </c>
      <c r="P11" s="15">
        <v>44592</v>
      </c>
      <c r="Q11" s="15">
        <v>44593</v>
      </c>
      <c r="R11" s="16">
        <v>44593</v>
      </c>
      <c r="S11" s="16">
        <v>44926</v>
      </c>
    </row>
    <row r="12" spans="1:19" s="10" customFormat="1" ht="39.75" hidden="1" customHeight="1" x14ac:dyDescent="0.45">
      <c r="A12" s="11">
        <f t="shared" ref="A12:A26" si="0">A11+1</f>
        <v>3</v>
      </c>
      <c r="B12" s="12" t="s">
        <v>23</v>
      </c>
      <c r="C12" s="13" t="s">
        <v>24</v>
      </c>
      <c r="D12" s="13" t="s">
        <v>25</v>
      </c>
      <c r="E12" s="13" t="s">
        <v>26</v>
      </c>
      <c r="F12" s="13" t="s">
        <v>27</v>
      </c>
      <c r="G12" s="13" t="s">
        <v>28</v>
      </c>
      <c r="H12" s="13" t="s">
        <v>29</v>
      </c>
      <c r="I12" s="13" t="s">
        <v>30</v>
      </c>
      <c r="J12" s="13" t="s">
        <v>34</v>
      </c>
      <c r="K12" s="14">
        <v>10000000</v>
      </c>
      <c r="L12" s="15">
        <f>L20</f>
        <v>44658</v>
      </c>
      <c r="M12" s="15">
        <f t="shared" ref="M12:S12" si="1">M20</f>
        <v>44665</v>
      </c>
      <c r="N12" s="15">
        <f t="shared" si="1"/>
        <v>44672</v>
      </c>
      <c r="O12" s="15">
        <f t="shared" si="1"/>
        <v>44686</v>
      </c>
      <c r="P12" s="15">
        <f t="shared" si="1"/>
        <v>44693</v>
      </c>
      <c r="Q12" s="15">
        <f t="shared" si="1"/>
        <v>44700</v>
      </c>
      <c r="R12" s="15">
        <f t="shared" si="1"/>
        <v>44704</v>
      </c>
      <c r="S12" s="15">
        <f t="shared" si="1"/>
        <v>44718</v>
      </c>
    </row>
    <row r="13" spans="1:19" s="10" customFormat="1" ht="39.75" hidden="1" customHeight="1" x14ac:dyDescent="0.45">
      <c r="A13" s="11">
        <f t="shared" si="0"/>
        <v>4</v>
      </c>
      <c r="B13" s="12" t="s">
        <v>23</v>
      </c>
      <c r="C13" s="13" t="s">
        <v>24</v>
      </c>
      <c r="D13" s="13" t="s">
        <v>25</v>
      </c>
      <c r="E13" s="13" t="s">
        <v>26</v>
      </c>
      <c r="F13" s="13" t="s">
        <v>27</v>
      </c>
      <c r="G13" s="13" t="s">
        <v>28</v>
      </c>
      <c r="H13" s="13" t="s">
        <v>29</v>
      </c>
      <c r="I13" s="13" t="s">
        <v>30</v>
      </c>
      <c r="J13" s="13" t="s">
        <v>35</v>
      </c>
      <c r="K13" s="14">
        <v>7500000</v>
      </c>
      <c r="L13" s="15">
        <f>L11</f>
        <v>44564</v>
      </c>
      <c r="M13" s="15">
        <f t="shared" ref="M13:R13" si="2">M11</f>
        <v>44567</v>
      </c>
      <c r="N13" s="15">
        <f t="shared" si="2"/>
        <v>44571</v>
      </c>
      <c r="O13" s="15" t="str">
        <f t="shared" si="2"/>
        <v>24//01/2022</v>
      </c>
      <c r="P13" s="15">
        <f t="shared" si="2"/>
        <v>44592</v>
      </c>
      <c r="Q13" s="15">
        <f t="shared" si="2"/>
        <v>44593</v>
      </c>
      <c r="R13" s="15">
        <f t="shared" si="2"/>
        <v>44593</v>
      </c>
      <c r="S13" s="15">
        <v>44606</v>
      </c>
    </row>
    <row r="14" spans="1:19" s="10" customFormat="1" ht="39.75" hidden="1" customHeight="1" x14ac:dyDescent="0.45">
      <c r="A14" s="11">
        <f t="shared" si="0"/>
        <v>5</v>
      </c>
      <c r="B14" s="12" t="s">
        <v>23</v>
      </c>
      <c r="C14" s="13" t="s">
        <v>36</v>
      </c>
      <c r="D14" s="13" t="s">
        <v>25</v>
      </c>
      <c r="E14" s="13" t="s">
        <v>26</v>
      </c>
      <c r="F14" s="13" t="s">
        <v>27</v>
      </c>
      <c r="G14" s="13" t="s">
        <v>28</v>
      </c>
      <c r="H14" s="13" t="s">
        <v>29</v>
      </c>
      <c r="I14" s="13" t="s">
        <v>30</v>
      </c>
      <c r="J14" s="13" t="s">
        <v>37</v>
      </c>
      <c r="K14" s="14">
        <v>20000000</v>
      </c>
      <c r="L14" s="15">
        <f>L17</f>
        <v>44743</v>
      </c>
      <c r="M14" s="15">
        <f t="shared" ref="M14:S14" si="3">M17</f>
        <v>44750</v>
      </c>
      <c r="N14" s="15">
        <f t="shared" si="3"/>
        <v>44757</v>
      </c>
      <c r="O14" s="15">
        <f t="shared" si="3"/>
        <v>44771</v>
      </c>
      <c r="P14" s="15">
        <f t="shared" si="3"/>
        <v>44778</v>
      </c>
      <c r="Q14" s="15">
        <f t="shared" si="3"/>
        <v>44785</v>
      </c>
      <c r="R14" s="15">
        <f t="shared" si="3"/>
        <v>44791</v>
      </c>
      <c r="S14" s="15">
        <f t="shared" si="3"/>
        <v>44805</v>
      </c>
    </row>
    <row r="15" spans="1:19" s="10" customFormat="1" ht="51" hidden="1" customHeight="1" x14ac:dyDescent="0.45">
      <c r="A15" s="11">
        <f t="shared" si="0"/>
        <v>6</v>
      </c>
      <c r="B15" s="12" t="s">
        <v>23</v>
      </c>
      <c r="C15" s="13" t="s">
        <v>36</v>
      </c>
      <c r="D15" s="13" t="s">
        <v>25</v>
      </c>
      <c r="E15" s="13" t="s">
        <v>26</v>
      </c>
      <c r="F15" s="13" t="s">
        <v>27</v>
      </c>
      <c r="G15" s="13" t="s">
        <v>38</v>
      </c>
      <c r="H15" s="13" t="s">
        <v>39</v>
      </c>
      <c r="I15" s="13" t="s">
        <v>30</v>
      </c>
      <c r="J15" s="13" t="s">
        <v>40</v>
      </c>
      <c r="K15" s="14">
        <v>24600000</v>
      </c>
      <c r="L15" s="15">
        <f>L10</f>
        <v>44564</v>
      </c>
      <c r="M15" s="15">
        <f t="shared" ref="M15:R15" si="4">M10</f>
        <v>44567</v>
      </c>
      <c r="N15" s="15">
        <f t="shared" si="4"/>
        <v>44571</v>
      </c>
      <c r="O15" s="15" t="str">
        <f t="shared" si="4"/>
        <v>24//01/2022</v>
      </c>
      <c r="P15" s="15">
        <f t="shared" si="4"/>
        <v>44592</v>
      </c>
      <c r="Q15" s="15">
        <f t="shared" si="4"/>
        <v>44593</v>
      </c>
      <c r="R15" s="15">
        <f t="shared" si="4"/>
        <v>44593</v>
      </c>
      <c r="S15" s="15">
        <v>44660</v>
      </c>
    </row>
    <row r="16" spans="1:19" s="10" customFormat="1" ht="39.75" hidden="1" customHeight="1" x14ac:dyDescent="0.45">
      <c r="A16" s="11">
        <f t="shared" si="0"/>
        <v>7</v>
      </c>
      <c r="B16" s="12" t="s">
        <v>23</v>
      </c>
      <c r="C16" s="13" t="s">
        <v>36</v>
      </c>
      <c r="D16" s="13">
        <v>722</v>
      </c>
      <c r="E16" s="13" t="s">
        <v>26</v>
      </c>
      <c r="F16" s="13" t="s">
        <v>27</v>
      </c>
      <c r="G16" s="13" t="s">
        <v>38</v>
      </c>
      <c r="H16" s="13" t="s">
        <v>39</v>
      </c>
      <c r="I16" s="13" t="s">
        <v>30</v>
      </c>
      <c r="J16" s="13" t="s">
        <v>41</v>
      </c>
      <c r="K16" s="14">
        <v>45000000</v>
      </c>
      <c r="L16" s="15">
        <f>+L14</f>
        <v>44743</v>
      </c>
      <c r="M16" s="15">
        <f t="shared" ref="M16:R16" si="5">+M14</f>
        <v>44750</v>
      </c>
      <c r="N16" s="15">
        <f t="shared" si="5"/>
        <v>44757</v>
      </c>
      <c r="O16" s="15">
        <f t="shared" si="5"/>
        <v>44771</v>
      </c>
      <c r="P16" s="15">
        <f t="shared" si="5"/>
        <v>44778</v>
      </c>
      <c r="Q16" s="15">
        <f t="shared" si="5"/>
        <v>44785</v>
      </c>
      <c r="R16" s="15">
        <f t="shared" si="5"/>
        <v>44791</v>
      </c>
      <c r="S16" s="15">
        <v>44822</v>
      </c>
    </row>
    <row r="17" spans="1:19" s="10" customFormat="1" ht="39.75" hidden="1" customHeight="1" x14ac:dyDescent="0.45">
      <c r="A17" s="11">
        <f t="shared" si="0"/>
        <v>8</v>
      </c>
      <c r="B17" s="12" t="s">
        <v>23</v>
      </c>
      <c r="C17" s="13" t="s">
        <v>36</v>
      </c>
      <c r="D17" s="13">
        <v>722</v>
      </c>
      <c r="E17" s="13" t="s">
        <v>26</v>
      </c>
      <c r="F17" s="13" t="s">
        <v>27</v>
      </c>
      <c r="G17" s="13" t="s">
        <v>28</v>
      </c>
      <c r="H17" s="13" t="s">
        <v>29</v>
      </c>
      <c r="I17" s="13" t="s">
        <v>30</v>
      </c>
      <c r="J17" s="13" t="s">
        <v>42</v>
      </c>
      <c r="K17" s="14">
        <v>5000000</v>
      </c>
      <c r="L17" s="15">
        <v>44743</v>
      </c>
      <c r="M17" s="15">
        <v>44750</v>
      </c>
      <c r="N17" s="15">
        <v>44757</v>
      </c>
      <c r="O17" s="15">
        <v>44771</v>
      </c>
      <c r="P17" s="15">
        <v>44778</v>
      </c>
      <c r="Q17" s="15">
        <v>44785</v>
      </c>
      <c r="R17" s="16">
        <v>44791</v>
      </c>
      <c r="S17" s="16">
        <f>S18</f>
        <v>44805</v>
      </c>
    </row>
    <row r="18" spans="1:19" s="10" customFormat="1" ht="39.75" hidden="1" customHeight="1" x14ac:dyDescent="0.45">
      <c r="A18" s="11">
        <f t="shared" si="0"/>
        <v>9</v>
      </c>
      <c r="B18" s="12" t="s">
        <v>23</v>
      </c>
      <c r="C18" s="13" t="s">
        <v>36</v>
      </c>
      <c r="D18" s="13" t="s">
        <v>25</v>
      </c>
      <c r="E18" s="13" t="s">
        <v>26</v>
      </c>
      <c r="F18" s="13" t="s">
        <v>27</v>
      </c>
      <c r="G18" s="13" t="s">
        <v>28</v>
      </c>
      <c r="H18" s="13" t="s">
        <v>29</v>
      </c>
      <c r="I18" s="13" t="s">
        <v>30</v>
      </c>
      <c r="J18" s="13" t="s">
        <v>43</v>
      </c>
      <c r="K18" s="14">
        <v>5000000</v>
      </c>
      <c r="L18" s="15">
        <f>L17</f>
        <v>44743</v>
      </c>
      <c r="M18" s="15">
        <f t="shared" ref="M18:R18" si="6">M17</f>
        <v>44750</v>
      </c>
      <c r="N18" s="15">
        <f t="shared" si="6"/>
        <v>44757</v>
      </c>
      <c r="O18" s="15">
        <f t="shared" si="6"/>
        <v>44771</v>
      </c>
      <c r="P18" s="15">
        <f t="shared" si="6"/>
        <v>44778</v>
      </c>
      <c r="Q18" s="15">
        <f t="shared" si="6"/>
        <v>44785</v>
      </c>
      <c r="R18" s="15">
        <f t="shared" si="6"/>
        <v>44791</v>
      </c>
      <c r="S18" s="15">
        <v>44805</v>
      </c>
    </row>
    <row r="19" spans="1:19" s="10" customFormat="1" ht="39.75" hidden="1" customHeight="1" x14ac:dyDescent="0.45">
      <c r="A19" s="11">
        <f t="shared" si="0"/>
        <v>10</v>
      </c>
      <c r="B19" s="12" t="s">
        <v>23</v>
      </c>
      <c r="C19" s="13" t="s">
        <v>36</v>
      </c>
      <c r="D19" s="13">
        <v>722</v>
      </c>
      <c r="E19" s="13" t="s">
        <v>44</v>
      </c>
      <c r="F19" s="13" t="s">
        <v>27</v>
      </c>
      <c r="G19" s="13" t="s">
        <v>28</v>
      </c>
      <c r="H19" s="12" t="s">
        <v>39</v>
      </c>
      <c r="I19" s="13" t="s">
        <v>30</v>
      </c>
      <c r="J19" s="13" t="s">
        <v>45</v>
      </c>
      <c r="K19" s="14">
        <v>60000000</v>
      </c>
      <c r="L19" s="15">
        <f>L10</f>
        <v>44564</v>
      </c>
      <c r="M19" s="15">
        <f t="shared" ref="M19:R19" si="7">M10</f>
        <v>44567</v>
      </c>
      <c r="N19" s="15">
        <f t="shared" si="7"/>
        <v>44571</v>
      </c>
      <c r="O19" s="15" t="str">
        <f t="shared" si="7"/>
        <v>24//01/2022</v>
      </c>
      <c r="P19" s="15">
        <f t="shared" si="7"/>
        <v>44592</v>
      </c>
      <c r="Q19" s="15">
        <f t="shared" si="7"/>
        <v>44593</v>
      </c>
      <c r="R19" s="15">
        <f t="shared" si="7"/>
        <v>44593</v>
      </c>
      <c r="S19" s="15">
        <v>44651</v>
      </c>
    </row>
    <row r="20" spans="1:19" s="10" customFormat="1" ht="39.75" hidden="1" customHeight="1" x14ac:dyDescent="0.45">
      <c r="A20" s="11">
        <f t="shared" si="0"/>
        <v>11</v>
      </c>
      <c r="B20" s="12" t="s">
        <v>23</v>
      </c>
      <c r="C20" s="13" t="s">
        <v>36</v>
      </c>
      <c r="D20" s="13">
        <v>722</v>
      </c>
      <c r="E20" s="13" t="s">
        <v>44</v>
      </c>
      <c r="F20" s="13" t="s">
        <v>27</v>
      </c>
      <c r="G20" s="13" t="s">
        <v>28</v>
      </c>
      <c r="H20" s="12" t="s">
        <v>29</v>
      </c>
      <c r="I20" s="13" t="s">
        <v>30</v>
      </c>
      <c r="J20" s="13" t="s">
        <v>46</v>
      </c>
      <c r="K20" s="14">
        <v>7000000</v>
      </c>
      <c r="L20" s="15">
        <v>44658</v>
      </c>
      <c r="M20" s="15">
        <v>44665</v>
      </c>
      <c r="N20" s="15">
        <v>44672</v>
      </c>
      <c r="O20" s="15">
        <v>44686</v>
      </c>
      <c r="P20" s="15">
        <v>44693</v>
      </c>
      <c r="Q20" s="15">
        <v>44700</v>
      </c>
      <c r="R20" s="16">
        <v>44704</v>
      </c>
      <c r="S20" s="16">
        <v>44718</v>
      </c>
    </row>
    <row r="21" spans="1:19" s="10" customFormat="1" ht="39.75" hidden="1" customHeight="1" x14ac:dyDescent="0.45">
      <c r="A21" s="11">
        <f t="shared" si="0"/>
        <v>12</v>
      </c>
      <c r="B21" s="12" t="s">
        <v>23</v>
      </c>
      <c r="C21" s="13" t="s">
        <v>24</v>
      </c>
      <c r="D21" s="13">
        <v>722</v>
      </c>
      <c r="E21" s="13" t="s">
        <v>44</v>
      </c>
      <c r="F21" s="13" t="s">
        <v>27</v>
      </c>
      <c r="G21" s="13" t="s">
        <v>47</v>
      </c>
      <c r="H21" s="12" t="s">
        <v>29</v>
      </c>
      <c r="I21" s="13" t="s">
        <v>30</v>
      </c>
      <c r="J21" s="17" t="s">
        <v>48</v>
      </c>
      <c r="K21" s="18">
        <v>12000000</v>
      </c>
      <c r="L21" s="15">
        <v>44564</v>
      </c>
      <c r="M21" s="15">
        <v>44567</v>
      </c>
      <c r="N21" s="15">
        <v>44571</v>
      </c>
      <c r="O21" s="15" t="s">
        <v>32</v>
      </c>
      <c r="P21" s="15">
        <v>44592</v>
      </c>
      <c r="Q21" s="15">
        <v>44593</v>
      </c>
      <c r="R21" s="16">
        <v>44593</v>
      </c>
      <c r="S21" s="16">
        <v>44926</v>
      </c>
    </row>
    <row r="22" spans="1:19" s="10" customFormat="1" ht="39.75" hidden="1" customHeight="1" x14ac:dyDescent="0.45">
      <c r="A22" s="11">
        <f t="shared" si="0"/>
        <v>13</v>
      </c>
      <c r="B22" s="12" t="s">
        <v>23</v>
      </c>
      <c r="C22" s="13" t="s">
        <v>49</v>
      </c>
      <c r="D22" s="13">
        <v>722</v>
      </c>
      <c r="E22" s="13" t="s">
        <v>44</v>
      </c>
      <c r="F22" s="13" t="s">
        <v>27</v>
      </c>
      <c r="G22" s="13" t="s">
        <v>47</v>
      </c>
      <c r="H22" s="12" t="s">
        <v>29</v>
      </c>
      <c r="I22" s="13" t="s">
        <v>30</v>
      </c>
      <c r="J22" s="17" t="s">
        <v>50</v>
      </c>
      <c r="K22" s="18">
        <v>22000000</v>
      </c>
      <c r="L22" s="15">
        <v>44743</v>
      </c>
      <c r="M22" s="15">
        <v>44748</v>
      </c>
      <c r="N22" s="15">
        <v>44756</v>
      </c>
      <c r="O22" s="15">
        <v>44762</v>
      </c>
      <c r="P22" s="15">
        <v>44923</v>
      </c>
      <c r="Q22" s="15">
        <v>44777</v>
      </c>
      <c r="R22" s="16">
        <v>44784</v>
      </c>
      <c r="S22" s="16">
        <v>44865</v>
      </c>
    </row>
    <row r="23" spans="1:19" s="10" customFormat="1" ht="39.75" hidden="1" customHeight="1" x14ac:dyDescent="0.45">
      <c r="A23" s="11">
        <f t="shared" si="0"/>
        <v>14</v>
      </c>
      <c r="B23" s="12" t="s">
        <v>23</v>
      </c>
      <c r="C23" s="13" t="s">
        <v>49</v>
      </c>
      <c r="D23" s="13">
        <v>722</v>
      </c>
      <c r="E23" s="13" t="s">
        <v>44</v>
      </c>
      <c r="F23" s="13" t="s">
        <v>27</v>
      </c>
      <c r="G23" s="13" t="s">
        <v>51</v>
      </c>
      <c r="H23" s="12" t="s">
        <v>29</v>
      </c>
      <c r="I23" s="13" t="s">
        <v>30</v>
      </c>
      <c r="J23" s="17" t="s">
        <v>52</v>
      </c>
      <c r="K23" s="18">
        <v>24750000</v>
      </c>
      <c r="L23" s="15">
        <f>L22</f>
        <v>44743</v>
      </c>
      <c r="M23" s="15">
        <f t="shared" ref="M23:S23" si="8">M22</f>
        <v>44748</v>
      </c>
      <c r="N23" s="15">
        <f t="shared" si="8"/>
        <v>44756</v>
      </c>
      <c r="O23" s="15">
        <f t="shared" si="8"/>
        <v>44762</v>
      </c>
      <c r="P23" s="15">
        <f t="shared" si="8"/>
        <v>44923</v>
      </c>
      <c r="Q23" s="15">
        <f t="shared" si="8"/>
        <v>44777</v>
      </c>
      <c r="R23" s="15">
        <f t="shared" si="8"/>
        <v>44784</v>
      </c>
      <c r="S23" s="15">
        <f t="shared" si="8"/>
        <v>44865</v>
      </c>
    </row>
    <row r="24" spans="1:19" s="10" customFormat="1" ht="39.75" hidden="1" customHeight="1" x14ac:dyDescent="0.45">
      <c r="A24" s="11">
        <f t="shared" si="0"/>
        <v>15</v>
      </c>
      <c r="B24" s="12" t="s">
        <v>23</v>
      </c>
      <c r="C24" s="13" t="s">
        <v>49</v>
      </c>
      <c r="D24" s="13">
        <v>722</v>
      </c>
      <c r="E24" s="13" t="s">
        <v>44</v>
      </c>
      <c r="F24" s="13" t="s">
        <v>27</v>
      </c>
      <c r="G24" s="13" t="s">
        <v>51</v>
      </c>
      <c r="H24" s="12" t="s">
        <v>29</v>
      </c>
      <c r="I24" s="13" t="s">
        <v>30</v>
      </c>
      <c r="J24" s="17" t="s">
        <v>53</v>
      </c>
      <c r="K24" s="18">
        <v>18000000</v>
      </c>
      <c r="L24" s="15">
        <v>44564</v>
      </c>
      <c r="M24" s="15">
        <v>44567</v>
      </c>
      <c r="N24" s="15">
        <v>44571</v>
      </c>
      <c r="O24" s="15" t="s">
        <v>32</v>
      </c>
      <c r="P24" s="15">
        <v>44592</v>
      </c>
      <c r="Q24" s="15">
        <v>44593</v>
      </c>
      <c r="R24" s="16">
        <v>44593</v>
      </c>
      <c r="S24" s="16">
        <v>44651</v>
      </c>
    </row>
    <row r="25" spans="1:19" s="10" customFormat="1" ht="39.75" hidden="1" customHeight="1" x14ac:dyDescent="0.45">
      <c r="A25" s="11">
        <f>A20+1</f>
        <v>12</v>
      </c>
      <c r="B25" s="12" t="s">
        <v>23</v>
      </c>
      <c r="C25" s="13" t="s">
        <v>49</v>
      </c>
      <c r="D25" s="13">
        <v>722</v>
      </c>
      <c r="E25" s="13" t="s">
        <v>44</v>
      </c>
      <c r="F25" s="13" t="s">
        <v>27</v>
      </c>
      <c r="G25" s="13" t="s">
        <v>51</v>
      </c>
      <c r="H25" s="12" t="s">
        <v>29</v>
      </c>
      <c r="I25" s="13" t="s">
        <v>30</v>
      </c>
      <c r="J25" s="17" t="s">
        <v>54</v>
      </c>
      <c r="K25" s="18">
        <v>9940000</v>
      </c>
      <c r="L25" s="15">
        <v>44564</v>
      </c>
      <c r="M25" s="15">
        <v>44567</v>
      </c>
      <c r="N25" s="15">
        <v>44571</v>
      </c>
      <c r="O25" s="15" t="s">
        <v>32</v>
      </c>
      <c r="P25" s="15">
        <v>44592</v>
      </c>
      <c r="Q25" s="15">
        <v>44593</v>
      </c>
      <c r="R25" s="16">
        <v>44593</v>
      </c>
      <c r="S25" s="16">
        <v>44651</v>
      </c>
    </row>
    <row r="26" spans="1:19" s="10" customFormat="1" ht="39.75" hidden="1" customHeight="1" x14ac:dyDescent="0.45">
      <c r="A26" s="11">
        <f t="shared" si="0"/>
        <v>13</v>
      </c>
      <c r="B26" s="12" t="s">
        <v>23</v>
      </c>
      <c r="C26" s="13" t="s">
        <v>49</v>
      </c>
      <c r="D26" s="13">
        <v>722</v>
      </c>
      <c r="E26" s="13" t="s">
        <v>44</v>
      </c>
      <c r="F26" s="13" t="s">
        <v>27</v>
      </c>
      <c r="G26" s="13" t="s">
        <v>51</v>
      </c>
      <c r="H26" s="12" t="s">
        <v>29</v>
      </c>
      <c r="I26" s="13" t="s">
        <v>30</v>
      </c>
      <c r="J26" s="17" t="s">
        <v>55</v>
      </c>
      <c r="K26" s="18">
        <v>8850000</v>
      </c>
      <c r="L26" s="15">
        <v>44564</v>
      </c>
      <c r="M26" s="15">
        <v>44567</v>
      </c>
      <c r="N26" s="15">
        <v>44571</v>
      </c>
      <c r="O26" s="15" t="s">
        <v>32</v>
      </c>
      <c r="P26" s="15">
        <v>44592</v>
      </c>
      <c r="Q26" s="15">
        <v>44593</v>
      </c>
      <c r="R26" s="16">
        <v>44593</v>
      </c>
      <c r="S26" s="16">
        <v>44651</v>
      </c>
    </row>
    <row r="27" spans="1:19" s="49" customFormat="1" ht="28.2" x14ac:dyDescent="0.5">
      <c r="A27" s="42">
        <f>A25+1</f>
        <v>13</v>
      </c>
      <c r="B27" s="43" t="s">
        <v>23</v>
      </c>
      <c r="C27" s="44"/>
      <c r="D27" s="43"/>
      <c r="E27" s="45"/>
      <c r="F27" s="45" t="s">
        <v>27</v>
      </c>
      <c r="G27" s="46" t="s">
        <v>38</v>
      </c>
      <c r="H27" s="43" t="s">
        <v>57</v>
      </c>
      <c r="I27" s="43" t="s">
        <v>71</v>
      </c>
      <c r="J27" s="61" t="s">
        <v>83</v>
      </c>
      <c r="K27" s="47">
        <v>7500000000</v>
      </c>
      <c r="L27" s="48">
        <v>44607</v>
      </c>
      <c r="M27" s="48">
        <f>+L27+10</f>
        <v>44617</v>
      </c>
      <c r="N27" s="48">
        <f>+M27+7</f>
        <v>44624</v>
      </c>
      <c r="O27" s="48">
        <f>+N27+30</f>
        <v>44654</v>
      </c>
      <c r="P27" s="48">
        <f>+O27+30</f>
        <v>44684</v>
      </c>
      <c r="Q27" s="48">
        <f>+P27+15</f>
        <v>44699</v>
      </c>
      <c r="R27" s="48">
        <f>+Q27+45</f>
        <v>44744</v>
      </c>
      <c r="S27" s="48">
        <f>+R27+365</f>
        <v>45109</v>
      </c>
    </row>
    <row r="28" spans="1:19" s="51" customFormat="1" ht="14.4" x14ac:dyDescent="0.55000000000000004">
      <c r="A28" s="42">
        <f t="shared" ref="A28:A69" si="9">A27+1</f>
        <v>14</v>
      </c>
      <c r="B28" s="43" t="s">
        <v>23</v>
      </c>
      <c r="C28" s="44"/>
      <c r="D28" s="43"/>
      <c r="E28" s="45"/>
      <c r="F28" s="45" t="s">
        <v>27</v>
      </c>
      <c r="G28" s="46" t="s">
        <v>38</v>
      </c>
      <c r="H28" s="43" t="s">
        <v>63</v>
      </c>
      <c r="I28" s="43" t="s">
        <v>71</v>
      </c>
      <c r="J28" t="s">
        <v>84</v>
      </c>
      <c r="K28" s="47">
        <v>1</v>
      </c>
      <c r="L28" s="48">
        <v>44608</v>
      </c>
      <c r="M28" s="48">
        <f t="shared" ref="M28:M62" si="10">+L28+10</f>
        <v>44618</v>
      </c>
      <c r="N28" s="48">
        <f t="shared" ref="N28:N62" si="11">+M28+7</f>
        <v>44625</v>
      </c>
      <c r="O28" s="48">
        <f>+N28+10</f>
        <v>44635</v>
      </c>
      <c r="P28" s="48">
        <f>+O28+15</f>
        <v>44650</v>
      </c>
      <c r="Q28" s="48">
        <f>+P28+10</f>
        <v>44660</v>
      </c>
      <c r="R28" s="50">
        <f>+Q28+10</f>
        <v>44670</v>
      </c>
      <c r="S28" s="50">
        <f>+R28+120</f>
        <v>44790</v>
      </c>
    </row>
    <row r="29" spans="1:19" s="49" customFormat="1" ht="14.4" x14ac:dyDescent="0.55000000000000004">
      <c r="A29" s="42">
        <f t="shared" si="9"/>
        <v>15</v>
      </c>
      <c r="B29" s="43" t="s">
        <v>23</v>
      </c>
      <c r="C29" s="44"/>
      <c r="D29" s="43"/>
      <c r="E29" s="45"/>
      <c r="F29" s="45" t="s">
        <v>27</v>
      </c>
      <c r="G29" s="46" t="s">
        <v>38</v>
      </c>
      <c r="H29" s="43" t="s">
        <v>57</v>
      </c>
      <c r="I29" s="43" t="s">
        <v>71</v>
      </c>
      <c r="J29" t="s">
        <v>85</v>
      </c>
      <c r="K29" s="47">
        <v>20000000000</v>
      </c>
      <c r="L29" s="48">
        <v>44609</v>
      </c>
      <c r="M29" s="48">
        <f t="shared" si="10"/>
        <v>44619</v>
      </c>
      <c r="N29" s="48">
        <f t="shared" si="11"/>
        <v>44626</v>
      </c>
      <c r="O29" s="48">
        <f>+N29+15</f>
        <v>44641</v>
      </c>
      <c r="P29" s="48">
        <f t="shared" ref="P29:P30" si="12">+O29+30</f>
        <v>44671</v>
      </c>
      <c r="Q29" s="48">
        <f t="shared" ref="Q29:Q62" si="13">+P29+15</f>
        <v>44686</v>
      </c>
      <c r="R29" s="48">
        <f>+Q29+30</f>
        <v>44716</v>
      </c>
      <c r="S29" s="48">
        <f t="shared" ref="S29:S62" si="14">+R29+365</f>
        <v>45081</v>
      </c>
    </row>
    <row r="30" spans="1:19" s="49" customFormat="1" ht="42.3" hidden="1" x14ac:dyDescent="0.5">
      <c r="A30" s="42">
        <f t="shared" si="9"/>
        <v>16</v>
      </c>
      <c r="B30" s="43" t="s">
        <v>23</v>
      </c>
      <c r="C30" s="44"/>
      <c r="D30" s="43"/>
      <c r="E30" s="45"/>
      <c r="F30" s="45" t="s">
        <v>27</v>
      </c>
      <c r="G30" s="46" t="s">
        <v>51</v>
      </c>
      <c r="H30" s="43" t="s">
        <v>79</v>
      </c>
      <c r="I30" s="43" t="s">
        <v>71</v>
      </c>
      <c r="J30" s="59" t="s">
        <v>86</v>
      </c>
      <c r="K30" s="47">
        <v>150000000</v>
      </c>
      <c r="L30" s="48">
        <v>44610</v>
      </c>
      <c r="M30" s="48">
        <f t="shared" si="10"/>
        <v>44620</v>
      </c>
      <c r="N30" s="48">
        <f t="shared" si="11"/>
        <v>44627</v>
      </c>
      <c r="O30" s="48">
        <f>+N30+15</f>
        <v>44642</v>
      </c>
      <c r="P30" s="48">
        <f t="shared" si="12"/>
        <v>44672</v>
      </c>
      <c r="Q30" s="48">
        <f t="shared" si="13"/>
        <v>44687</v>
      </c>
      <c r="R30" s="48">
        <f>+Q30+30</f>
        <v>44717</v>
      </c>
      <c r="S30" s="48">
        <f>+R30+60</f>
        <v>44777</v>
      </c>
    </row>
    <row r="31" spans="1:19" s="49" customFormat="1" ht="14.4" x14ac:dyDescent="0.55000000000000004">
      <c r="A31" s="42">
        <f t="shared" si="9"/>
        <v>17</v>
      </c>
      <c r="B31" s="43" t="s">
        <v>23</v>
      </c>
      <c r="C31" s="44"/>
      <c r="D31" s="62"/>
      <c r="E31" s="63"/>
      <c r="F31" s="63" t="s">
        <v>27</v>
      </c>
      <c r="G31" s="64" t="s">
        <v>51</v>
      </c>
      <c r="H31" s="62" t="s">
        <v>79</v>
      </c>
      <c r="I31" s="62" t="s">
        <v>71</v>
      </c>
      <c r="J31" t="s">
        <v>87</v>
      </c>
      <c r="K31" s="65">
        <v>300000000</v>
      </c>
      <c r="L31" s="66">
        <v>44611</v>
      </c>
      <c r="M31" s="66">
        <f t="shared" si="10"/>
        <v>44621</v>
      </c>
      <c r="N31" s="66">
        <f t="shared" si="11"/>
        <v>44628</v>
      </c>
      <c r="O31" s="66">
        <f>+N31+15</f>
        <v>44643</v>
      </c>
      <c r="P31" s="48">
        <f>+O31+15</f>
        <v>44658</v>
      </c>
      <c r="Q31" s="48">
        <f t="shared" si="13"/>
        <v>44673</v>
      </c>
      <c r="R31" s="48">
        <f>+Q31+30</f>
        <v>44703</v>
      </c>
      <c r="S31" s="48">
        <f t="shared" si="14"/>
        <v>45068</v>
      </c>
    </row>
    <row r="32" spans="1:19" s="49" customFormat="1" ht="14.4" x14ac:dyDescent="0.55000000000000004">
      <c r="A32" s="42">
        <f t="shared" si="9"/>
        <v>18</v>
      </c>
      <c r="B32" s="43" t="s">
        <v>23</v>
      </c>
      <c r="C32" s="44"/>
      <c r="D32" s="43"/>
      <c r="E32" s="45"/>
      <c r="F32" s="45" t="s">
        <v>27</v>
      </c>
      <c r="G32" s="46" t="s">
        <v>51</v>
      </c>
      <c r="H32" s="43" t="s">
        <v>63</v>
      </c>
      <c r="I32" s="43" t="s">
        <v>71</v>
      </c>
      <c r="J32" s="70" t="s">
        <v>88</v>
      </c>
      <c r="K32" s="47">
        <v>200000000</v>
      </c>
      <c r="L32" s="48">
        <v>44612</v>
      </c>
      <c r="M32" s="48">
        <f t="shared" si="10"/>
        <v>44622</v>
      </c>
      <c r="N32" s="48">
        <f t="shared" si="11"/>
        <v>44629</v>
      </c>
      <c r="O32" s="48">
        <f>+N32+20</f>
        <v>44649</v>
      </c>
      <c r="P32" s="48">
        <f>+O32+20</f>
        <v>44669</v>
      </c>
      <c r="Q32" s="48">
        <f t="shared" si="13"/>
        <v>44684</v>
      </c>
      <c r="R32" s="48">
        <f>+Q32+30</f>
        <v>44714</v>
      </c>
      <c r="S32" s="48">
        <f t="shared" si="14"/>
        <v>45079</v>
      </c>
    </row>
    <row r="33" spans="1:19" s="49" customFormat="1" ht="32.25" customHeight="1" x14ac:dyDescent="0.55000000000000004">
      <c r="A33" s="42">
        <f t="shared" si="9"/>
        <v>19</v>
      </c>
      <c r="B33" s="43" t="s">
        <v>23</v>
      </c>
      <c r="C33" s="44"/>
      <c r="D33" s="43"/>
      <c r="E33" s="45"/>
      <c r="F33" s="45" t="s">
        <v>27</v>
      </c>
      <c r="G33" s="46" t="s">
        <v>38</v>
      </c>
      <c r="H33" s="43" t="s">
        <v>57</v>
      </c>
      <c r="I33" s="43" t="s">
        <v>71</v>
      </c>
      <c r="J33" s="70" t="s">
        <v>89</v>
      </c>
      <c r="K33" s="47">
        <v>6500000000</v>
      </c>
      <c r="L33" s="48">
        <v>44613</v>
      </c>
      <c r="M33" s="48">
        <f t="shared" si="10"/>
        <v>44623</v>
      </c>
      <c r="N33" s="48">
        <f t="shared" si="11"/>
        <v>44630</v>
      </c>
      <c r="O33" s="48">
        <f t="shared" ref="O33:P38" si="15">+N33+30</f>
        <v>44660</v>
      </c>
      <c r="P33" s="48">
        <f t="shared" si="15"/>
        <v>44690</v>
      </c>
      <c r="Q33" s="48">
        <f t="shared" si="13"/>
        <v>44705</v>
      </c>
      <c r="R33" s="48">
        <f t="shared" ref="R33:R62" si="16">+Q33+45</f>
        <v>44750</v>
      </c>
      <c r="S33" s="48">
        <f t="shared" si="14"/>
        <v>45115</v>
      </c>
    </row>
    <row r="34" spans="1:19" s="49" customFormat="1" ht="21" hidden="1" customHeight="1" x14ac:dyDescent="0.5">
      <c r="A34" s="42">
        <f t="shared" si="9"/>
        <v>20</v>
      </c>
      <c r="B34" s="43" t="s">
        <v>23</v>
      </c>
      <c r="C34" s="44"/>
      <c r="D34" s="43"/>
      <c r="E34" s="45"/>
      <c r="F34" s="45" t="s">
        <v>27</v>
      </c>
      <c r="G34" s="46" t="s">
        <v>38</v>
      </c>
      <c r="H34" s="43" t="s">
        <v>79</v>
      </c>
      <c r="I34" s="43" t="s">
        <v>71</v>
      </c>
      <c r="J34" s="59" t="s">
        <v>90</v>
      </c>
      <c r="K34" s="47">
        <v>12000000</v>
      </c>
      <c r="L34" s="48">
        <v>44614</v>
      </c>
      <c r="M34" s="48">
        <f t="shared" si="10"/>
        <v>44624</v>
      </c>
      <c r="N34" s="48">
        <f t="shared" si="11"/>
        <v>44631</v>
      </c>
      <c r="O34" s="48">
        <f t="shared" si="15"/>
        <v>44661</v>
      </c>
      <c r="P34" s="48">
        <f t="shared" si="15"/>
        <v>44691</v>
      </c>
      <c r="Q34" s="48">
        <f t="shared" si="13"/>
        <v>44706</v>
      </c>
      <c r="R34" s="48">
        <f t="shared" si="16"/>
        <v>44751</v>
      </c>
      <c r="S34" s="48">
        <f t="shared" si="14"/>
        <v>45116</v>
      </c>
    </row>
    <row r="35" spans="1:19" s="49" customFormat="1" ht="14.4" x14ac:dyDescent="0.55000000000000004">
      <c r="A35" s="42">
        <f t="shared" si="9"/>
        <v>21</v>
      </c>
      <c r="B35" s="43" t="s">
        <v>23</v>
      </c>
      <c r="C35" s="44"/>
      <c r="D35" s="43"/>
      <c r="E35" s="45"/>
      <c r="F35" s="45" t="s">
        <v>27</v>
      </c>
      <c r="G35" s="46" t="s">
        <v>38</v>
      </c>
      <c r="H35" s="43" t="s">
        <v>79</v>
      </c>
      <c r="I35" s="43" t="s">
        <v>71</v>
      </c>
      <c r="J35" s="70" t="s">
        <v>91</v>
      </c>
      <c r="K35" s="47">
        <v>350000000</v>
      </c>
      <c r="L35" s="48">
        <v>44615</v>
      </c>
      <c r="M35" s="48">
        <f t="shared" si="10"/>
        <v>44625</v>
      </c>
      <c r="N35" s="48">
        <f t="shared" si="11"/>
        <v>44632</v>
      </c>
      <c r="O35" s="48">
        <f t="shared" si="15"/>
        <v>44662</v>
      </c>
      <c r="P35" s="48">
        <f t="shared" si="15"/>
        <v>44692</v>
      </c>
      <c r="Q35" s="48">
        <f t="shared" si="13"/>
        <v>44707</v>
      </c>
      <c r="R35" s="48">
        <f t="shared" si="16"/>
        <v>44752</v>
      </c>
      <c r="S35" s="48">
        <f>+R35+365</f>
        <v>45117</v>
      </c>
    </row>
    <row r="36" spans="1:19" s="49" customFormat="1" ht="30" customHeight="1" x14ac:dyDescent="0.55000000000000004">
      <c r="A36" s="42">
        <f t="shared" si="9"/>
        <v>22</v>
      </c>
      <c r="B36" s="43" t="s">
        <v>23</v>
      </c>
      <c r="C36" s="44"/>
      <c r="D36" s="43"/>
      <c r="E36" s="45"/>
      <c r="F36" s="45" t="s">
        <v>27</v>
      </c>
      <c r="G36" s="46" t="s">
        <v>38</v>
      </c>
      <c r="H36" s="43" t="s">
        <v>63</v>
      </c>
      <c r="I36" s="43" t="s">
        <v>71</v>
      </c>
      <c r="J36" s="70" t="s">
        <v>92</v>
      </c>
      <c r="K36" s="47">
        <v>200000000</v>
      </c>
      <c r="L36" s="48">
        <v>44616</v>
      </c>
      <c r="M36" s="48">
        <f t="shared" si="10"/>
        <v>44626</v>
      </c>
      <c r="N36" s="48">
        <f t="shared" si="11"/>
        <v>44633</v>
      </c>
      <c r="O36" s="48">
        <f t="shared" si="15"/>
        <v>44663</v>
      </c>
      <c r="P36" s="48">
        <f t="shared" si="15"/>
        <v>44693</v>
      </c>
      <c r="Q36" s="48">
        <f t="shared" si="13"/>
        <v>44708</v>
      </c>
      <c r="R36" s="48">
        <f t="shared" si="16"/>
        <v>44753</v>
      </c>
      <c r="S36" s="48">
        <f t="shared" si="14"/>
        <v>45118</v>
      </c>
    </row>
    <row r="37" spans="1:19" s="51" customFormat="1" ht="14.1" hidden="1" x14ac:dyDescent="0.5">
      <c r="A37" s="42">
        <f t="shared" si="9"/>
        <v>23</v>
      </c>
      <c r="B37" s="43" t="s">
        <v>23</v>
      </c>
      <c r="C37" s="44"/>
      <c r="D37" s="43"/>
      <c r="E37" s="45"/>
      <c r="F37" s="45" t="s">
        <v>27</v>
      </c>
      <c r="G37" s="46" t="s">
        <v>38</v>
      </c>
      <c r="H37" s="43" t="s">
        <v>57</v>
      </c>
      <c r="I37" s="43" t="s">
        <v>71</v>
      </c>
      <c r="J37" s="60" t="s">
        <v>93</v>
      </c>
      <c r="K37" s="47">
        <v>80000000</v>
      </c>
      <c r="L37" s="48">
        <v>44617</v>
      </c>
      <c r="M37" s="48">
        <f t="shared" si="10"/>
        <v>44627</v>
      </c>
      <c r="N37" s="48">
        <f t="shared" si="11"/>
        <v>44634</v>
      </c>
      <c r="O37" s="48">
        <f t="shared" si="15"/>
        <v>44664</v>
      </c>
      <c r="P37" s="48">
        <f t="shared" si="15"/>
        <v>44694</v>
      </c>
      <c r="Q37" s="48">
        <f t="shared" si="13"/>
        <v>44709</v>
      </c>
      <c r="R37" s="50">
        <f t="shared" si="16"/>
        <v>44754</v>
      </c>
      <c r="S37" s="50">
        <f t="shared" si="14"/>
        <v>45119</v>
      </c>
    </row>
    <row r="38" spans="1:19" s="49" customFormat="1" ht="14.1" hidden="1" x14ac:dyDescent="0.5">
      <c r="A38" s="42">
        <f t="shared" si="9"/>
        <v>24</v>
      </c>
      <c r="B38" s="43" t="s">
        <v>23</v>
      </c>
      <c r="C38" s="44"/>
      <c r="D38" s="43"/>
      <c r="E38" s="45"/>
      <c r="F38" s="45" t="s">
        <v>27</v>
      </c>
      <c r="G38" s="46" t="s">
        <v>38</v>
      </c>
      <c r="H38" s="43" t="s">
        <v>57</v>
      </c>
      <c r="I38" s="43" t="s">
        <v>71</v>
      </c>
      <c r="J38" s="60" t="s">
        <v>94</v>
      </c>
      <c r="K38" s="47">
        <v>150000000</v>
      </c>
      <c r="L38" s="48">
        <v>44618</v>
      </c>
      <c r="M38" s="48">
        <f t="shared" si="10"/>
        <v>44628</v>
      </c>
      <c r="N38" s="48">
        <f t="shared" si="11"/>
        <v>44635</v>
      </c>
      <c r="O38" s="48">
        <f t="shared" si="15"/>
        <v>44665</v>
      </c>
      <c r="P38" s="48">
        <f t="shared" si="15"/>
        <v>44695</v>
      </c>
      <c r="Q38" s="48">
        <f t="shared" si="13"/>
        <v>44710</v>
      </c>
      <c r="R38" s="48">
        <f>+Q38+30</f>
        <v>44740</v>
      </c>
      <c r="S38" s="48">
        <f>+R38+120</f>
        <v>44860</v>
      </c>
    </row>
    <row r="39" spans="1:19" s="49" customFormat="1" ht="14.1" hidden="1" x14ac:dyDescent="0.5">
      <c r="A39" s="42">
        <f t="shared" si="9"/>
        <v>25</v>
      </c>
      <c r="B39" s="43" t="s">
        <v>23</v>
      </c>
      <c r="C39" s="44"/>
      <c r="D39" s="43"/>
      <c r="E39" s="45"/>
      <c r="F39" s="45" t="s">
        <v>27</v>
      </c>
      <c r="G39" s="46" t="s">
        <v>28</v>
      </c>
      <c r="H39" s="43" t="s">
        <v>29</v>
      </c>
      <c r="I39" s="43" t="s">
        <v>71</v>
      </c>
      <c r="J39" s="60" t="s">
        <v>95</v>
      </c>
      <c r="K39" s="47">
        <v>24600000</v>
      </c>
      <c r="L39" s="48">
        <v>44619</v>
      </c>
      <c r="M39" s="48">
        <f t="shared" si="10"/>
        <v>44629</v>
      </c>
      <c r="N39" s="48">
        <f t="shared" si="11"/>
        <v>44636</v>
      </c>
      <c r="O39" s="48">
        <f>+N39+15</f>
        <v>44651</v>
      </c>
      <c r="P39" s="48">
        <f>+O39+15</f>
        <v>44666</v>
      </c>
      <c r="Q39" s="48">
        <f t="shared" si="13"/>
        <v>44681</v>
      </c>
      <c r="R39" s="48">
        <f>+Q39+15</f>
        <v>44696</v>
      </c>
      <c r="S39" s="48">
        <f>+R39+60</f>
        <v>44756</v>
      </c>
    </row>
    <row r="40" spans="1:19" s="49" customFormat="1" ht="14.4" x14ac:dyDescent="0.55000000000000004">
      <c r="A40" s="42">
        <f t="shared" si="9"/>
        <v>26</v>
      </c>
      <c r="B40" s="43" t="s">
        <v>23</v>
      </c>
      <c r="C40" s="44"/>
      <c r="D40" s="43"/>
      <c r="E40" s="45"/>
      <c r="F40" s="45" t="s">
        <v>27</v>
      </c>
      <c r="G40" s="46" t="s">
        <v>51</v>
      </c>
      <c r="H40" s="43" t="s">
        <v>63</v>
      </c>
      <c r="I40" s="43" t="s">
        <v>71</v>
      </c>
      <c r="J40" s="70" t="s">
        <v>96</v>
      </c>
      <c r="K40" s="47">
        <v>6000000</v>
      </c>
      <c r="L40" s="48">
        <v>44620</v>
      </c>
      <c r="M40" s="48">
        <f t="shared" si="10"/>
        <v>44630</v>
      </c>
      <c r="N40" s="48">
        <f t="shared" si="11"/>
        <v>44637</v>
      </c>
      <c r="O40" s="48">
        <f>+N40+5</f>
        <v>44642</v>
      </c>
      <c r="P40" s="48">
        <f>+O40+5</f>
        <v>44647</v>
      </c>
      <c r="Q40" s="48">
        <f>+P40+5</f>
        <v>44652</v>
      </c>
      <c r="R40" s="48">
        <f>+Q40+5</f>
        <v>44657</v>
      </c>
      <c r="S40" s="48">
        <f>+R40+30</f>
        <v>44687</v>
      </c>
    </row>
    <row r="41" spans="1:19" s="49" customFormat="1" ht="14.4" hidden="1" x14ac:dyDescent="0.55000000000000004">
      <c r="A41" s="42">
        <f t="shared" si="9"/>
        <v>27</v>
      </c>
      <c r="B41" s="43" t="s">
        <v>23</v>
      </c>
      <c r="C41" s="44"/>
      <c r="D41" s="43"/>
      <c r="E41" s="45"/>
      <c r="F41" s="45" t="s">
        <v>27</v>
      </c>
      <c r="G41" s="46" t="s">
        <v>51</v>
      </c>
      <c r="H41" s="43" t="s">
        <v>79</v>
      </c>
      <c r="I41" s="43" t="s">
        <v>71</v>
      </c>
      <c r="J41" s="70" t="s">
        <v>97</v>
      </c>
      <c r="K41" s="47">
        <v>10000000</v>
      </c>
      <c r="L41" s="48">
        <v>44621</v>
      </c>
      <c r="M41" s="48">
        <f t="shared" si="10"/>
        <v>44631</v>
      </c>
      <c r="N41" s="48">
        <f t="shared" si="11"/>
        <v>44638</v>
      </c>
      <c r="O41" s="48">
        <f>+N41+15</f>
        <v>44653</v>
      </c>
      <c r="P41" s="48">
        <f>+O41+15</f>
        <v>44668</v>
      </c>
      <c r="Q41" s="48">
        <f t="shared" si="13"/>
        <v>44683</v>
      </c>
      <c r="R41" s="48">
        <f>+Q41+7</f>
        <v>44690</v>
      </c>
      <c r="S41" s="48">
        <f>+R41+120</f>
        <v>44810</v>
      </c>
    </row>
    <row r="42" spans="1:19" s="49" customFormat="1" ht="14.4" hidden="1" x14ac:dyDescent="0.55000000000000004">
      <c r="A42" s="42">
        <f t="shared" si="9"/>
        <v>28</v>
      </c>
      <c r="B42" s="43" t="s">
        <v>23</v>
      </c>
      <c r="C42" s="44"/>
      <c r="D42" s="43"/>
      <c r="E42" s="45"/>
      <c r="F42" s="45" t="s">
        <v>27</v>
      </c>
      <c r="G42" s="46" t="s">
        <v>28</v>
      </c>
      <c r="H42" s="43" t="s">
        <v>39</v>
      </c>
      <c r="I42" s="43" t="s">
        <v>71</v>
      </c>
      <c r="J42" s="70" t="s">
        <v>98</v>
      </c>
      <c r="K42" s="47">
        <v>30000000</v>
      </c>
      <c r="L42" s="48">
        <v>44622</v>
      </c>
      <c r="M42" s="48">
        <f t="shared" si="10"/>
        <v>44632</v>
      </c>
      <c r="N42" s="48">
        <f t="shared" si="11"/>
        <v>44639</v>
      </c>
      <c r="O42" s="48">
        <f>+N42+15</f>
        <v>44654</v>
      </c>
      <c r="P42" s="48">
        <f t="shared" ref="P42" si="17">+O42+30</f>
        <v>44684</v>
      </c>
      <c r="Q42" s="48">
        <f t="shared" si="13"/>
        <v>44699</v>
      </c>
      <c r="R42" s="48">
        <f>+Q42+20</f>
        <v>44719</v>
      </c>
      <c r="S42" s="48">
        <f>+R42+90</f>
        <v>44809</v>
      </c>
    </row>
    <row r="43" spans="1:19" s="49" customFormat="1" ht="14.4" hidden="1" x14ac:dyDescent="0.55000000000000004">
      <c r="A43" s="42">
        <f t="shared" si="9"/>
        <v>29</v>
      </c>
      <c r="B43" s="43" t="s">
        <v>23</v>
      </c>
      <c r="C43" s="44"/>
      <c r="D43" s="43"/>
      <c r="E43" s="45"/>
      <c r="F43" s="45" t="s">
        <v>27</v>
      </c>
      <c r="G43" s="46" t="s">
        <v>28</v>
      </c>
      <c r="H43" s="43" t="s">
        <v>29</v>
      </c>
      <c r="I43" s="43" t="s">
        <v>71</v>
      </c>
      <c r="J43" s="70" t="s">
        <v>99</v>
      </c>
      <c r="K43" s="47">
        <v>24000000</v>
      </c>
      <c r="L43" s="48">
        <v>44623</v>
      </c>
      <c r="M43" s="48">
        <f t="shared" si="10"/>
        <v>44633</v>
      </c>
      <c r="N43" s="48">
        <f t="shared" si="11"/>
        <v>44640</v>
      </c>
      <c r="O43" s="48">
        <f>+N43+15</f>
        <v>44655</v>
      </c>
      <c r="P43" s="48">
        <f>+O43+15</f>
        <v>44670</v>
      </c>
      <c r="Q43" s="48">
        <f t="shared" si="13"/>
        <v>44685</v>
      </c>
      <c r="R43" s="48">
        <f>+Q43+15</f>
        <v>44700</v>
      </c>
      <c r="S43" s="48">
        <f>+R43+45</f>
        <v>44745</v>
      </c>
    </row>
    <row r="44" spans="1:19" s="49" customFormat="1" ht="14.4" hidden="1" x14ac:dyDescent="0.55000000000000004">
      <c r="A44" s="42">
        <f t="shared" si="9"/>
        <v>30</v>
      </c>
      <c r="B44" s="43" t="s">
        <v>23</v>
      </c>
      <c r="C44" s="44"/>
      <c r="D44" s="43"/>
      <c r="E44" s="45"/>
      <c r="F44" s="45" t="s">
        <v>27</v>
      </c>
      <c r="G44" s="46" t="s">
        <v>28</v>
      </c>
      <c r="H44" s="43" t="s">
        <v>57</v>
      </c>
      <c r="I44" s="43" t="s">
        <v>71</v>
      </c>
      <c r="J44" s="70" t="s">
        <v>100</v>
      </c>
      <c r="K44" s="47">
        <v>200000000</v>
      </c>
      <c r="L44" s="48">
        <v>44624</v>
      </c>
      <c r="M44" s="48">
        <f t="shared" si="10"/>
        <v>44634</v>
      </c>
      <c r="N44" s="48">
        <f t="shared" si="11"/>
        <v>44641</v>
      </c>
      <c r="O44" s="48">
        <f t="shared" ref="O44:P45" si="18">+N44+30</f>
        <v>44671</v>
      </c>
      <c r="P44" s="48">
        <f t="shared" si="18"/>
        <v>44701</v>
      </c>
      <c r="Q44" s="48">
        <f t="shared" si="13"/>
        <v>44716</v>
      </c>
      <c r="R44" s="48">
        <f t="shared" si="16"/>
        <v>44761</v>
      </c>
      <c r="S44" s="48">
        <f>+R44+120</f>
        <v>44881</v>
      </c>
    </row>
    <row r="45" spans="1:19" s="53" customFormat="1" ht="14.4" hidden="1" x14ac:dyDescent="0.55000000000000004">
      <c r="A45" s="42">
        <f t="shared" si="9"/>
        <v>31</v>
      </c>
      <c r="B45" s="43" t="s">
        <v>23</v>
      </c>
      <c r="C45" s="44"/>
      <c r="D45" s="43"/>
      <c r="E45" s="45"/>
      <c r="F45" s="45" t="s">
        <v>27</v>
      </c>
      <c r="G45" s="46" t="s">
        <v>28</v>
      </c>
      <c r="H45" s="43" t="s">
        <v>73</v>
      </c>
      <c r="I45" s="43" t="s">
        <v>71</v>
      </c>
      <c r="J45" s="70" t="s">
        <v>101</v>
      </c>
      <c r="K45" s="47">
        <v>5000000</v>
      </c>
      <c r="L45" s="48">
        <v>44625</v>
      </c>
      <c r="M45" s="48">
        <f t="shared" si="10"/>
        <v>44635</v>
      </c>
      <c r="N45" s="48">
        <f t="shared" si="11"/>
        <v>44642</v>
      </c>
      <c r="O45" s="48">
        <f t="shared" si="18"/>
        <v>44672</v>
      </c>
      <c r="P45" s="48">
        <f t="shared" si="18"/>
        <v>44702</v>
      </c>
      <c r="Q45" s="48">
        <f t="shared" si="13"/>
        <v>44717</v>
      </c>
      <c r="R45" s="52">
        <f>+Q45+10</f>
        <v>44727</v>
      </c>
      <c r="S45" s="52">
        <f>+R45+15</f>
        <v>44742</v>
      </c>
    </row>
    <row r="46" spans="1:19" s="51" customFormat="1" ht="14.4" hidden="1" x14ac:dyDescent="0.55000000000000004">
      <c r="A46" s="42">
        <f t="shared" si="9"/>
        <v>32</v>
      </c>
      <c r="B46" s="43" t="s">
        <v>23</v>
      </c>
      <c r="C46" s="44"/>
      <c r="D46" s="43"/>
      <c r="E46" s="45"/>
      <c r="F46" s="45" t="s">
        <v>27</v>
      </c>
      <c r="G46" s="46" t="s">
        <v>28</v>
      </c>
      <c r="H46" s="43" t="s">
        <v>29</v>
      </c>
      <c r="I46" s="43" t="s">
        <v>71</v>
      </c>
      <c r="J46" s="70" t="s">
        <v>102</v>
      </c>
      <c r="K46" s="47">
        <v>20000000</v>
      </c>
      <c r="L46" s="48">
        <v>44626</v>
      </c>
      <c r="M46" s="48">
        <v>44238</v>
      </c>
      <c r="N46" s="48">
        <v>44239</v>
      </c>
      <c r="O46" s="48">
        <v>44240</v>
      </c>
      <c r="P46" s="48">
        <v>44241</v>
      </c>
      <c r="Q46" s="48">
        <v>44242</v>
      </c>
      <c r="R46" s="50">
        <v>44243</v>
      </c>
      <c r="S46" s="50">
        <v>44244</v>
      </c>
    </row>
    <row r="47" spans="1:19" s="49" customFormat="1" ht="14.4" hidden="1" x14ac:dyDescent="0.55000000000000004">
      <c r="A47" s="42">
        <f t="shared" si="9"/>
        <v>33</v>
      </c>
      <c r="B47" s="43" t="s">
        <v>23</v>
      </c>
      <c r="C47" s="44"/>
      <c r="D47" s="43"/>
      <c r="E47" s="45"/>
      <c r="F47" s="45" t="s">
        <v>27</v>
      </c>
      <c r="G47" s="46" t="s">
        <v>28</v>
      </c>
      <c r="H47" s="43" t="s">
        <v>79</v>
      </c>
      <c r="I47" s="43" t="s">
        <v>71</v>
      </c>
      <c r="J47" s="70" t="s">
        <v>103</v>
      </c>
      <c r="K47" s="47">
        <v>30000000</v>
      </c>
      <c r="L47" s="48">
        <v>44627</v>
      </c>
      <c r="M47" s="48">
        <f t="shared" si="10"/>
        <v>44637</v>
      </c>
      <c r="N47" s="48">
        <f t="shared" si="11"/>
        <v>44644</v>
      </c>
      <c r="O47" s="48">
        <f t="shared" ref="O47:P62" si="19">+N47+30</f>
        <v>44674</v>
      </c>
      <c r="P47" s="48">
        <f t="shared" si="19"/>
        <v>44704</v>
      </c>
      <c r="Q47" s="48">
        <f t="shared" si="13"/>
        <v>44719</v>
      </c>
      <c r="R47" s="48">
        <f t="shared" si="16"/>
        <v>44764</v>
      </c>
      <c r="S47" s="48">
        <f t="shared" si="14"/>
        <v>45129</v>
      </c>
    </row>
    <row r="48" spans="1:19" s="49" customFormat="1" ht="14.4" x14ac:dyDescent="0.55000000000000004">
      <c r="A48" s="42">
        <f t="shared" si="9"/>
        <v>34</v>
      </c>
      <c r="B48" s="43" t="s">
        <v>23</v>
      </c>
      <c r="C48" s="44"/>
      <c r="D48" s="43"/>
      <c r="E48" s="45"/>
      <c r="F48" s="45" t="s">
        <v>27</v>
      </c>
      <c r="G48" s="46" t="s">
        <v>28</v>
      </c>
      <c r="H48" s="43" t="s">
        <v>79</v>
      </c>
      <c r="I48" s="43" t="s">
        <v>71</v>
      </c>
      <c r="J48" s="70" t="s">
        <v>104</v>
      </c>
      <c r="K48" s="47">
        <v>30000000</v>
      </c>
      <c r="L48" s="48">
        <v>44628</v>
      </c>
      <c r="M48" s="48">
        <f t="shared" si="10"/>
        <v>44638</v>
      </c>
      <c r="N48" s="48">
        <f t="shared" si="11"/>
        <v>44645</v>
      </c>
      <c r="O48" s="48">
        <f t="shared" si="19"/>
        <v>44675</v>
      </c>
      <c r="P48" s="48">
        <f t="shared" si="19"/>
        <v>44705</v>
      </c>
      <c r="Q48" s="48">
        <f t="shared" si="13"/>
        <v>44720</v>
      </c>
      <c r="R48" s="48">
        <f t="shared" si="16"/>
        <v>44765</v>
      </c>
      <c r="S48" s="48">
        <f t="shared" si="14"/>
        <v>45130</v>
      </c>
    </row>
    <row r="49" spans="1:19" s="49" customFormat="1" ht="14.4" x14ac:dyDescent="0.55000000000000004">
      <c r="A49" s="42">
        <f t="shared" si="9"/>
        <v>35</v>
      </c>
      <c r="B49" s="43" t="s">
        <v>23</v>
      </c>
      <c r="C49" s="44"/>
      <c r="D49" s="43"/>
      <c r="E49" s="45"/>
      <c r="F49" s="45" t="s">
        <v>27</v>
      </c>
      <c r="G49" s="46" t="s">
        <v>28</v>
      </c>
      <c r="H49" s="43" t="s">
        <v>63</v>
      </c>
      <c r="I49" s="43" t="s">
        <v>71</v>
      </c>
      <c r="J49" s="70" t="s">
        <v>105</v>
      </c>
      <c r="K49" s="47">
        <v>7280000</v>
      </c>
      <c r="L49" s="48">
        <v>44629</v>
      </c>
      <c r="M49" s="48">
        <f t="shared" si="10"/>
        <v>44639</v>
      </c>
      <c r="N49" s="48">
        <f t="shared" si="11"/>
        <v>44646</v>
      </c>
      <c r="O49" s="48">
        <f t="shared" si="19"/>
        <v>44676</v>
      </c>
      <c r="P49" s="48">
        <f t="shared" si="19"/>
        <v>44706</v>
      </c>
      <c r="Q49" s="48">
        <f t="shared" si="13"/>
        <v>44721</v>
      </c>
      <c r="R49" s="48">
        <f t="shared" si="16"/>
        <v>44766</v>
      </c>
      <c r="S49" s="48">
        <f t="shared" si="14"/>
        <v>45131</v>
      </c>
    </row>
    <row r="50" spans="1:19" s="49" customFormat="1" ht="14.1" hidden="1" x14ac:dyDescent="0.5">
      <c r="A50" s="42">
        <f t="shared" si="9"/>
        <v>36</v>
      </c>
      <c r="B50" s="43" t="s">
        <v>23</v>
      </c>
      <c r="C50" s="44"/>
      <c r="D50" s="43"/>
      <c r="E50" s="45"/>
      <c r="F50" s="45" t="s">
        <v>27</v>
      </c>
      <c r="G50" s="46" t="s">
        <v>28</v>
      </c>
      <c r="H50" s="43" t="s">
        <v>63</v>
      </c>
      <c r="I50" s="43" t="s">
        <v>71</v>
      </c>
      <c r="J50" s="58" t="s">
        <v>96</v>
      </c>
      <c r="K50" s="47">
        <v>5600000</v>
      </c>
      <c r="L50" s="48">
        <v>44630</v>
      </c>
      <c r="M50" s="48">
        <f t="shared" si="10"/>
        <v>44640</v>
      </c>
      <c r="N50" s="48">
        <f t="shared" si="11"/>
        <v>44647</v>
      </c>
      <c r="O50" s="48">
        <f t="shared" si="19"/>
        <v>44677</v>
      </c>
      <c r="P50" s="48">
        <f t="shared" si="19"/>
        <v>44707</v>
      </c>
      <c r="Q50" s="48">
        <f t="shared" si="13"/>
        <v>44722</v>
      </c>
      <c r="R50" s="48">
        <f t="shared" si="16"/>
        <v>44767</v>
      </c>
      <c r="S50" s="48">
        <f t="shared" si="14"/>
        <v>45132</v>
      </c>
    </row>
    <row r="51" spans="1:19" s="49" customFormat="1" ht="14.4" x14ac:dyDescent="0.55000000000000004">
      <c r="A51" s="42">
        <f t="shared" si="9"/>
        <v>37</v>
      </c>
      <c r="B51" s="43" t="s">
        <v>23</v>
      </c>
      <c r="C51" s="44"/>
      <c r="D51" s="43"/>
      <c r="E51" s="45"/>
      <c r="F51" s="45" t="s">
        <v>27</v>
      </c>
      <c r="G51" s="46" t="s">
        <v>28</v>
      </c>
      <c r="H51" s="43" t="s">
        <v>63</v>
      </c>
      <c r="I51" s="43" t="s">
        <v>71</v>
      </c>
      <c r="J51" s="70" t="s">
        <v>106</v>
      </c>
      <c r="K51" s="47">
        <v>10000000</v>
      </c>
      <c r="L51" s="48">
        <v>44631</v>
      </c>
      <c r="M51" s="48">
        <f t="shared" si="10"/>
        <v>44641</v>
      </c>
      <c r="N51" s="48">
        <f t="shared" si="11"/>
        <v>44648</v>
      </c>
      <c r="O51" s="48">
        <f t="shared" si="19"/>
        <v>44678</v>
      </c>
      <c r="P51" s="48">
        <f t="shared" si="19"/>
        <v>44708</v>
      </c>
      <c r="Q51" s="48">
        <f t="shared" si="13"/>
        <v>44723</v>
      </c>
      <c r="R51" s="48">
        <f t="shared" si="16"/>
        <v>44768</v>
      </c>
      <c r="S51" s="48">
        <f t="shared" si="14"/>
        <v>45133</v>
      </c>
    </row>
    <row r="52" spans="1:19" s="49" customFormat="1" ht="14.4" x14ac:dyDescent="0.55000000000000004">
      <c r="A52" s="42">
        <f t="shared" si="9"/>
        <v>38</v>
      </c>
      <c r="B52" s="43" t="s">
        <v>23</v>
      </c>
      <c r="C52" s="44"/>
      <c r="D52" s="43"/>
      <c r="E52" s="45"/>
      <c r="F52" s="45" t="s">
        <v>27</v>
      </c>
      <c r="G52" s="46" t="s">
        <v>28</v>
      </c>
      <c r="H52" s="43" t="s">
        <v>79</v>
      </c>
      <c r="I52" s="43" t="s">
        <v>71</v>
      </c>
      <c r="J52" s="70" t="s">
        <v>107</v>
      </c>
      <c r="K52" s="47">
        <v>67200000</v>
      </c>
      <c r="L52" s="48">
        <v>44632</v>
      </c>
      <c r="M52" s="48">
        <f t="shared" si="10"/>
        <v>44642</v>
      </c>
      <c r="N52" s="48">
        <f t="shared" si="11"/>
        <v>44649</v>
      </c>
      <c r="O52" s="48">
        <f t="shared" si="19"/>
        <v>44679</v>
      </c>
      <c r="P52" s="48">
        <f t="shared" si="19"/>
        <v>44709</v>
      </c>
      <c r="Q52" s="48">
        <f t="shared" si="13"/>
        <v>44724</v>
      </c>
      <c r="R52" s="48">
        <f t="shared" si="16"/>
        <v>44769</v>
      </c>
      <c r="S52" s="48">
        <f t="shared" si="14"/>
        <v>45134</v>
      </c>
    </row>
    <row r="53" spans="1:19" s="49" customFormat="1" ht="14.4" hidden="1" x14ac:dyDescent="0.55000000000000004">
      <c r="A53" s="42">
        <f t="shared" si="9"/>
        <v>39</v>
      </c>
      <c r="B53" s="43" t="s">
        <v>23</v>
      </c>
      <c r="C53" s="44"/>
      <c r="D53" s="43"/>
      <c r="E53" s="45"/>
      <c r="F53" s="45" t="s">
        <v>27</v>
      </c>
      <c r="G53" s="46" t="s">
        <v>28</v>
      </c>
      <c r="H53" s="43" t="s">
        <v>73</v>
      </c>
      <c r="I53" s="43" t="s">
        <v>71</v>
      </c>
      <c r="J53" s="70" t="s">
        <v>108</v>
      </c>
      <c r="K53" s="47">
        <v>15120000</v>
      </c>
      <c r="L53" s="48">
        <v>44633</v>
      </c>
      <c r="M53" s="48">
        <f t="shared" si="10"/>
        <v>44643</v>
      </c>
      <c r="N53" s="48">
        <f t="shared" si="11"/>
        <v>44650</v>
      </c>
      <c r="O53" s="48">
        <f t="shared" si="19"/>
        <v>44680</v>
      </c>
      <c r="P53" s="48">
        <f t="shared" si="19"/>
        <v>44710</v>
      </c>
      <c r="Q53" s="48">
        <f t="shared" si="13"/>
        <v>44725</v>
      </c>
      <c r="R53" s="48">
        <f t="shared" si="16"/>
        <v>44770</v>
      </c>
      <c r="S53" s="48">
        <f t="shared" si="14"/>
        <v>45135</v>
      </c>
    </row>
    <row r="54" spans="1:19" s="49" customFormat="1" ht="14.4" x14ac:dyDescent="0.55000000000000004">
      <c r="A54" s="42">
        <f t="shared" si="9"/>
        <v>40</v>
      </c>
      <c r="B54" s="43" t="s">
        <v>23</v>
      </c>
      <c r="C54" s="44"/>
      <c r="D54" s="43"/>
      <c r="E54" s="45"/>
      <c r="F54" s="45" t="s">
        <v>27</v>
      </c>
      <c r="G54" s="46" t="s">
        <v>28</v>
      </c>
      <c r="H54" s="43" t="s">
        <v>29</v>
      </c>
      <c r="I54" s="43" t="s">
        <v>71</v>
      </c>
      <c r="J54" s="70" t="s">
        <v>109</v>
      </c>
      <c r="K54" s="47">
        <v>24800000</v>
      </c>
      <c r="L54" s="48">
        <v>44634</v>
      </c>
      <c r="M54" s="48">
        <f t="shared" si="10"/>
        <v>44644</v>
      </c>
      <c r="N54" s="48">
        <f t="shared" si="11"/>
        <v>44651</v>
      </c>
      <c r="O54" s="48">
        <f t="shared" si="19"/>
        <v>44681</v>
      </c>
      <c r="P54" s="48">
        <f t="shared" si="19"/>
        <v>44711</v>
      </c>
      <c r="Q54" s="48">
        <f t="shared" si="13"/>
        <v>44726</v>
      </c>
      <c r="R54" s="48">
        <f t="shared" si="16"/>
        <v>44771</v>
      </c>
      <c r="S54" s="48">
        <f t="shared" si="14"/>
        <v>45136</v>
      </c>
    </row>
    <row r="55" spans="1:19" s="49" customFormat="1" ht="14.4" x14ac:dyDescent="0.55000000000000004">
      <c r="A55" s="42">
        <f t="shared" si="9"/>
        <v>41</v>
      </c>
      <c r="B55" s="43" t="s">
        <v>23</v>
      </c>
      <c r="C55" s="44"/>
      <c r="D55" s="43"/>
      <c r="E55" s="45"/>
      <c r="F55" s="45" t="s">
        <v>27</v>
      </c>
      <c r="G55" s="46" t="s">
        <v>28</v>
      </c>
      <c r="H55" s="43" t="s">
        <v>63</v>
      </c>
      <c r="I55" s="43" t="s">
        <v>71</v>
      </c>
      <c r="J55" s="70" t="s">
        <v>113</v>
      </c>
      <c r="K55" s="47">
        <v>51000000</v>
      </c>
      <c r="L55" s="48">
        <v>44635</v>
      </c>
      <c r="M55" s="48">
        <f t="shared" si="10"/>
        <v>44645</v>
      </c>
      <c r="N55" s="48">
        <f t="shared" si="11"/>
        <v>44652</v>
      </c>
      <c r="O55" s="48">
        <f t="shared" si="19"/>
        <v>44682</v>
      </c>
      <c r="P55" s="48">
        <f t="shared" si="19"/>
        <v>44712</v>
      </c>
      <c r="Q55" s="48">
        <f t="shared" si="13"/>
        <v>44727</v>
      </c>
      <c r="R55" s="48">
        <f t="shared" si="16"/>
        <v>44772</v>
      </c>
      <c r="S55" s="48">
        <f t="shared" si="14"/>
        <v>45137</v>
      </c>
    </row>
    <row r="56" spans="1:19" s="49" customFormat="1" ht="14.4" hidden="1" x14ac:dyDescent="0.55000000000000004">
      <c r="A56" s="42">
        <f t="shared" si="9"/>
        <v>42</v>
      </c>
      <c r="B56" s="43" t="s">
        <v>23</v>
      </c>
      <c r="C56" s="44"/>
      <c r="D56" s="43"/>
      <c r="E56" s="45"/>
      <c r="F56" s="45" t="s">
        <v>27</v>
      </c>
      <c r="G56" s="46" t="s">
        <v>28</v>
      </c>
      <c r="H56" s="43" t="s">
        <v>63</v>
      </c>
      <c r="I56" s="43" t="s">
        <v>71</v>
      </c>
      <c r="J56" s="70" t="s">
        <v>110</v>
      </c>
      <c r="K56" s="47">
        <v>392000000</v>
      </c>
      <c r="L56" s="48">
        <v>44636</v>
      </c>
      <c r="M56" s="48">
        <f t="shared" si="10"/>
        <v>44646</v>
      </c>
      <c r="N56" s="48">
        <f t="shared" si="11"/>
        <v>44653</v>
      </c>
      <c r="O56" s="48">
        <f t="shared" si="19"/>
        <v>44683</v>
      </c>
      <c r="P56" s="48">
        <f t="shared" si="19"/>
        <v>44713</v>
      </c>
      <c r="Q56" s="48">
        <f t="shared" si="13"/>
        <v>44728</v>
      </c>
      <c r="R56" s="48">
        <f t="shared" si="16"/>
        <v>44773</v>
      </c>
      <c r="S56" s="48">
        <f t="shared" si="14"/>
        <v>45138</v>
      </c>
    </row>
    <row r="57" spans="1:19" s="49" customFormat="1" ht="14.4" x14ac:dyDescent="0.55000000000000004">
      <c r="A57" s="42">
        <f t="shared" si="9"/>
        <v>43</v>
      </c>
      <c r="B57" s="43" t="s">
        <v>23</v>
      </c>
      <c r="C57" s="44"/>
      <c r="D57" s="43"/>
      <c r="E57" s="45"/>
      <c r="F57" s="45" t="s">
        <v>27</v>
      </c>
      <c r="G57" s="46" t="s">
        <v>28</v>
      </c>
      <c r="H57" s="43" t="s">
        <v>63</v>
      </c>
      <c r="I57" s="43" t="s">
        <v>71</v>
      </c>
      <c r="J57" s="70" t="s">
        <v>114</v>
      </c>
      <c r="K57" s="47">
        <v>148000000</v>
      </c>
      <c r="L57" s="48">
        <v>44637</v>
      </c>
      <c r="M57" s="48">
        <f t="shared" si="10"/>
        <v>44647</v>
      </c>
      <c r="N57" s="48">
        <f t="shared" si="11"/>
        <v>44654</v>
      </c>
      <c r="O57" s="48">
        <f t="shared" si="19"/>
        <v>44684</v>
      </c>
      <c r="P57" s="48">
        <f t="shared" si="19"/>
        <v>44714</v>
      </c>
      <c r="Q57" s="48">
        <f t="shared" si="13"/>
        <v>44729</v>
      </c>
      <c r="R57" s="48">
        <f t="shared" si="16"/>
        <v>44774</v>
      </c>
      <c r="S57" s="48">
        <f t="shared" si="14"/>
        <v>45139</v>
      </c>
    </row>
    <row r="58" spans="1:19" s="49" customFormat="1" ht="14.4" x14ac:dyDescent="0.55000000000000004">
      <c r="A58" s="42">
        <f t="shared" si="9"/>
        <v>44</v>
      </c>
      <c r="B58" s="43" t="s">
        <v>23</v>
      </c>
      <c r="C58" s="44"/>
      <c r="D58" s="43"/>
      <c r="E58" s="45"/>
      <c r="F58" s="45" t="s">
        <v>27</v>
      </c>
      <c r="G58" s="46" t="s">
        <v>28</v>
      </c>
      <c r="H58" s="43" t="s">
        <v>63</v>
      </c>
      <c r="I58" s="43" t="s">
        <v>71</v>
      </c>
      <c r="J58" s="70" t="s">
        <v>115</v>
      </c>
      <c r="K58" s="47"/>
      <c r="L58" s="48">
        <v>44638</v>
      </c>
      <c r="M58" s="48">
        <f t="shared" si="10"/>
        <v>44648</v>
      </c>
      <c r="N58" s="48">
        <f t="shared" si="11"/>
        <v>44655</v>
      </c>
      <c r="O58" s="48">
        <f t="shared" si="19"/>
        <v>44685</v>
      </c>
      <c r="P58" s="48">
        <f t="shared" si="19"/>
        <v>44715</v>
      </c>
      <c r="Q58" s="48">
        <f t="shared" si="13"/>
        <v>44730</v>
      </c>
      <c r="R58" s="48">
        <f t="shared" si="16"/>
        <v>44775</v>
      </c>
      <c r="S58" s="48">
        <f t="shared" si="14"/>
        <v>45140</v>
      </c>
    </row>
    <row r="59" spans="1:19" s="49" customFormat="1" ht="14.4" x14ac:dyDescent="0.55000000000000004">
      <c r="A59" s="42">
        <f t="shared" si="9"/>
        <v>45</v>
      </c>
      <c r="B59" s="43" t="s">
        <v>23</v>
      </c>
      <c r="C59" s="44"/>
      <c r="D59" s="43"/>
      <c r="E59" s="45"/>
      <c r="F59" s="45" t="s">
        <v>27</v>
      </c>
      <c r="G59" s="46" t="s">
        <v>28</v>
      </c>
      <c r="H59" s="43" t="s">
        <v>63</v>
      </c>
      <c r="I59" s="43" t="s">
        <v>71</v>
      </c>
      <c r="J59" s="70" t="s">
        <v>116</v>
      </c>
      <c r="K59" s="47">
        <v>366333196</v>
      </c>
      <c r="L59" s="48">
        <v>44639</v>
      </c>
      <c r="M59" s="48">
        <f t="shared" si="10"/>
        <v>44649</v>
      </c>
      <c r="N59" s="48">
        <f t="shared" si="11"/>
        <v>44656</v>
      </c>
      <c r="O59" s="48">
        <f t="shared" si="19"/>
        <v>44686</v>
      </c>
      <c r="P59" s="48">
        <f t="shared" si="19"/>
        <v>44716</v>
      </c>
      <c r="Q59" s="48">
        <f t="shared" si="13"/>
        <v>44731</v>
      </c>
      <c r="R59" s="48">
        <f t="shared" si="16"/>
        <v>44776</v>
      </c>
      <c r="S59" s="48">
        <f t="shared" si="14"/>
        <v>45141</v>
      </c>
    </row>
    <row r="60" spans="1:19" s="49" customFormat="1" ht="14.4" x14ac:dyDescent="0.55000000000000004">
      <c r="A60" s="42">
        <f t="shared" si="9"/>
        <v>46</v>
      </c>
      <c r="B60" s="43" t="s">
        <v>23</v>
      </c>
      <c r="C60" s="44"/>
      <c r="D60" s="43"/>
      <c r="E60" s="45"/>
      <c r="F60" s="45" t="s">
        <v>27</v>
      </c>
      <c r="G60" s="46" t="s">
        <v>28</v>
      </c>
      <c r="H60" s="43" t="s">
        <v>63</v>
      </c>
      <c r="I60" s="43" t="s">
        <v>71</v>
      </c>
      <c r="J60" s="70" t="s">
        <v>117</v>
      </c>
      <c r="K60" s="47">
        <v>387839716</v>
      </c>
      <c r="L60" s="48">
        <v>44640</v>
      </c>
      <c r="M60" s="48">
        <f t="shared" si="10"/>
        <v>44650</v>
      </c>
      <c r="N60" s="48">
        <f t="shared" si="11"/>
        <v>44657</v>
      </c>
      <c r="O60" s="48">
        <f t="shared" si="19"/>
        <v>44687</v>
      </c>
      <c r="P60" s="48">
        <f t="shared" si="19"/>
        <v>44717</v>
      </c>
      <c r="Q60" s="48">
        <f t="shared" si="13"/>
        <v>44732</v>
      </c>
      <c r="R60" s="48">
        <f t="shared" si="16"/>
        <v>44777</v>
      </c>
      <c r="S60" s="48">
        <f t="shared" si="14"/>
        <v>45142</v>
      </c>
    </row>
    <row r="61" spans="1:19" s="49" customFormat="1" ht="23.25" customHeight="1" x14ac:dyDescent="0.55000000000000004">
      <c r="A61" s="42">
        <f t="shared" si="9"/>
        <v>47</v>
      </c>
      <c r="B61" s="43" t="s">
        <v>23</v>
      </c>
      <c r="C61" s="44"/>
      <c r="D61" s="43"/>
      <c r="E61" s="45"/>
      <c r="F61" s="45" t="s">
        <v>27</v>
      </c>
      <c r="G61" s="46" t="s">
        <v>47</v>
      </c>
      <c r="H61" s="43" t="s">
        <v>63</v>
      </c>
      <c r="I61" s="43" t="s">
        <v>71</v>
      </c>
      <c r="J61" s="70" t="s">
        <v>111</v>
      </c>
      <c r="K61" s="47">
        <v>6000000</v>
      </c>
      <c r="L61" s="48">
        <v>44641</v>
      </c>
      <c r="M61" s="48">
        <f t="shared" si="10"/>
        <v>44651</v>
      </c>
      <c r="N61" s="48">
        <f t="shared" si="11"/>
        <v>44658</v>
      </c>
      <c r="O61" s="48">
        <f t="shared" si="19"/>
        <v>44688</v>
      </c>
      <c r="P61" s="48">
        <f t="shared" si="19"/>
        <v>44718</v>
      </c>
      <c r="Q61" s="48">
        <f t="shared" si="13"/>
        <v>44733</v>
      </c>
      <c r="R61" s="48">
        <f t="shared" si="16"/>
        <v>44778</v>
      </c>
      <c r="S61" s="48">
        <f t="shared" si="14"/>
        <v>45143</v>
      </c>
    </row>
    <row r="62" spans="1:19" s="49" customFormat="1" ht="23.25" customHeight="1" x14ac:dyDescent="0.55000000000000004">
      <c r="A62" s="42">
        <f t="shared" si="9"/>
        <v>48</v>
      </c>
      <c r="B62" s="43" t="s">
        <v>23</v>
      </c>
      <c r="C62" s="44"/>
      <c r="D62" s="43"/>
      <c r="E62" s="45"/>
      <c r="F62" s="45" t="s">
        <v>27</v>
      </c>
      <c r="G62" s="46" t="s">
        <v>47</v>
      </c>
      <c r="H62" s="43" t="s">
        <v>63</v>
      </c>
      <c r="I62" s="43" t="s">
        <v>71</v>
      </c>
      <c r="J62" s="70" t="s">
        <v>112</v>
      </c>
      <c r="K62" s="47">
        <v>15000000</v>
      </c>
      <c r="L62" s="48">
        <v>44642</v>
      </c>
      <c r="M62" s="48">
        <f t="shared" si="10"/>
        <v>44652</v>
      </c>
      <c r="N62" s="48">
        <f t="shared" si="11"/>
        <v>44659</v>
      </c>
      <c r="O62" s="48">
        <f t="shared" si="19"/>
        <v>44689</v>
      </c>
      <c r="P62" s="48">
        <f t="shared" si="19"/>
        <v>44719</v>
      </c>
      <c r="Q62" s="48">
        <f t="shared" si="13"/>
        <v>44734</v>
      </c>
      <c r="R62" s="48">
        <f t="shared" si="16"/>
        <v>44779</v>
      </c>
      <c r="S62" s="48">
        <f t="shared" si="14"/>
        <v>45144</v>
      </c>
    </row>
    <row r="63" spans="1:19" s="10" customFormat="1" ht="21.75" customHeight="1" x14ac:dyDescent="0.55000000000000004">
      <c r="A63" s="54">
        <f t="shared" si="9"/>
        <v>49</v>
      </c>
      <c r="B63" s="55" t="s">
        <v>23</v>
      </c>
      <c r="C63" s="54"/>
      <c r="D63" s="71"/>
      <c r="E63" s="71"/>
      <c r="F63" s="71" t="s">
        <v>27</v>
      </c>
      <c r="G63" s="71" t="s">
        <v>28</v>
      </c>
      <c r="H63" s="55" t="s">
        <v>29</v>
      </c>
      <c r="I63" s="55" t="s">
        <v>71</v>
      </c>
      <c r="J63" s="70" t="s">
        <v>118</v>
      </c>
      <c r="K63" s="56">
        <v>25000000</v>
      </c>
      <c r="L63" s="57">
        <v>44643</v>
      </c>
      <c r="M63" s="57">
        <v>44644</v>
      </c>
      <c r="N63" s="57">
        <v>44645</v>
      </c>
      <c r="O63" s="57">
        <v>44646</v>
      </c>
      <c r="P63" s="57">
        <v>44647</v>
      </c>
      <c r="Q63" s="57">
        <v>44648</v>
      </c>
      <c r="R63" s="57">
        <v>44649</v>
      </c>
      <c r="S63" s="57">
        <v>44650</v>
      </c>
    </row>
    <row r="64" spans="1:19" s="10" customFormat="1" ht="20.25" customHeight="1" x14ac:dyDescent="0.55000000000000004">
      <c r="A64" s="54">
        <f t="shared" si="9"/>
        <v>50</v>
      </c>
      <c r="B64" s="55" t="s">
        <v>23</v>
      </c>
      <c r="C64" s="54"/>
      <c r="D64" s="71"/>
      <c r="E64" s="71"/>
      <c r="F64" s="71" t="s">
        <v>27</v>
      </c>
      <c r="G64" s="71" t="s">
        <v>51</v>
      </c>
      <c r="H64" s="55" t="s">
        <v>79</v>
      </c>
      <c r="I64" s="55" t="s">
        <v>71</v>
      </c>
      <c r="J64" s="70" t="s">
        <v>119</v>
      </c>
      <c r="K64" s="56">
        <v>5000000</v>
      </c>
      <c r="L64" s="57">
        <v>44643</v>
      </c>
      <c r="M64" s="57">
        <v>44644</v>
      </c>
      <c r="N64" s="57">
        <v>44645</v>
      </c>
      <c r="O64" s="57">
        <v>44646</v>
      </c>
      <c r="P64" s="57">
        <v>44647</v>
      </c>
      <c r="Q64" s="57">
        <v>44648</v>
      </c>
      <c r="R64" s="57">
        <v>44649</v>
      </c>
      <c r="S64" s="57">
        <v>44650</v>
      </c>
    </row>
    <row r="65" spans="1:19" s="10" customFormat="1" ht="22.5" customHeight="1" x14ac:dyDescent="0.55000000000000004">
      <c r="A65" s="54">
        <f t="shared" si="9"/>
        <v>51</v>
      </c>
      <c r="B65" s="55" t="s">
        <v>23</v>
      </c>
      <c r="C65" s="54"/>
      <c r="D65" s="71"/>
      <c r="E65" s="71"/>
      <c r="F65" s="71" t="s">
        <v>27</v>
      </c>
      <c r="G65" s="71" t="s">
        <v>51</v>
      </c>
      <c r="H65" s="55" t="s">
        <v>79</v>
      </c>
      <c r="I65" s="55" t="s">
        <v>71</v>
      </c>
      <c r="J65" s="70" t="s">
        <v>120</v>
      </c>
      <c r="K65" s="56">
        <v>5000000</v>
      </c>
      <c r="L65" s="57">
        <v>44643</v>
      </c>
      <c r="M65" s="57">
        <v>44644</v>
      </c>
      <c r="N65" s="57">
        <v>44645</v>
      </c>
      <c r="O65" s="57">
        <v>44646</v>
      </c>
      <c r="P65" s="57">
        <v>44647</v>
      </c>
      <c r="Q65" s="57">
        <v>44648</v>
      </c>
      <c r="R65" s="57">
        <v>44649</v>
      </c>
      <c r="S65" s="57">
        <v>44650</v>
      </c>
    </row>
    <row r="66" spans="1:19" s="10" customFormat="1" ht="17.25" customHeight="1" x14ac:dyDescent="0.55000000000000004">
      <c r="A66" s="54">
        <f t="shared" si="9"/>
        <v>52</v>
      </c>
      <c r="B66" s="55" t="s">
        <v>23</v>
      </c>
      <c r="C66" s="54"/>
      <c r="D66" s="54"/>
      <c r="E66" s="54"/>
      <c r="F66" s="54" t="s">
        <v>27</v>
      </c>
      <c r="G66" s="54" t="s">
        <v>51</v>
      </c>
      <c r="H66" s="67" t="s">
        <v>29</v>
      </c>
      <c r="I66" s="67" t="s">
        <v>71</v>
      </c>
      <c r="J66" t="s">
        <v>121</v>
      </c>
      <c r="K66" s="68">
        <v>70000000</v>
      </c>
      <c r="L66" s="69">
        <v>44643</v>
      </c>
      <c r="M66" s="69">
        <v>44644</v>
      </c>
      <c r="N66" s="69">
        <v>44645</v>
      </c>
      <c r="O66" s="69">
        <v>44646</v>
      </c>
      <c r="P66" s="57">
        <v>44647</v>
      </c>
      <c r="Q66" s="57">
        <v>44648</v>
      </c>
      <c r="R66" s="57">
        <v>44649</v>
      </c>
      <c r="S66" s="57">
        <v>44650</v>
      </c>
    </row>
    <row r="67" spans="1:19" s="10" customFormat="1" ht="17.25" customHeight="1" x14ac:dyDescent="0.55000000000000004">
      <c r="A67" s="54">
        <f t="shared" si="9"/>
        <v>53</v>
      </c>
      <c r="B67" s="55" t="s">
        <v>23</v>
      </c>
      <c r="C67" s="54"/>
      <c r="D67" s="54"/>
      <c r="E67" s="54"/>
      <c r="F67" s="54" t="s">
        <v>27</v>
      </c>
      <c r="G67" s="54" t="s">
        <v>51</v>
      </c>
      <c r="H67" s="55" t="s">
        <v>29</v>
      </c>
      <c r="I67" s="55" t="s">
        <v>71</v>
      </c>
      <c r="J67" t="s">
        <v>122</v>
      </c>
      <c r="K67" s="56">
        <v>54000000</v>
      </c>
      <c r="L67" s="57">
        <v>44643</v>
      </c>
      <c r="M67" s="57">
        <v>44644</v>
      </c>
      <c r="N67" s="57">
        <v>44645</v>
      </c>
      <c r="O67" s="57">
        <v>44646</v>
      </c>
      <c r="P67" s="57">
        <v>44647</v>
      </c>
      <c r="Q67" s="57">
        <v>44648</v>
      </c>
      <c r="R67" s="57">
        <v>44649</v>
      </c>
      <c r="S67" s="57">
        <v>44650</v>
      </c>
    </row>
    <row r="68" spans="1:19" s="10" customFormat="1" ht="18.75" customHeight="1" x14ac:dyDescent="0.55000000000000004">
      <c r="A68" s="54">
        <f t="shared" si="9"/>
        <v>54</v>
      </c>
      <c r="B68" s="55" t="s">
        <v>23</v>
      </c>
      <c r="C68" s="54"/>
      <c r="D68" s="54"/>
      <c r="E68" s="54"/>
      <c r="F68" s="54" t="s">
        <v>27</v>
      </c>
      <c r="G68" s="54" t="s">
        <v>51</v>
      </c>
      <c r="H68" s="55" t="s">
        <v>29</v>
      </c>
      <c r="I68" s="55" t="s">
        <v>71</v>
      </c>
      <c r="J68" t="s">
        <v>123</v>
      </c>
      <c r="K68" s="56">
        <v>500000000</v>
      </c>
      <c r="L68" s="57">
        <v>44643</v>
      </c>
      <c r="M68" s="57">
        <v>44644</v>
      </c>
      <c r="N68" s="57">
        <v>44645</v>
      </c>
      <c r="O68" s="57">
        <v>44646</v>
      </c>
      <c r="P68" s="57">
        <v>44647</v>
      </c>
      <c r="Q68" s="57">
        <v>44648</v>
      </c>
      <c r="R68" s="57">
        <v>44649</v>
      </c>
      <c r="S68" s="57">
        <v>44650</v>
      </c>
    </row>
    <row r="69" spans="1:19" s="10" customFormat="1" ht="20.25" customHeight="1" x14ac:dyDescent="0.55000000000000004">
      <c r="A69" s="54">
        <f t="shared" si="9"/>
        <v>55</v>
      </c>
      <c r="B69" s="55" t="s">
        <v>23</v>
      </c>
      <c r="C69" s="54"/>
      <c r="D69" s="54"/>
      <c r="E69" s="54"/>
      <c r="F69" s="54" t="s">
        <v>27</v>
      </c>
      <c r="G69" s="54" t="s">
        <v>51</v>
      </c>
      <c r="H69" s="55" t="s">
        <v>29</v>
      </c>
      <c r="I69" s="55" t="s">
        <v>71</v>
      </c>
      <c r="J69" s="70" t="s">
        <v>98</v>
      </c>
      <c r="K69" s="56">
        <v>25000000</v>
      </c>
      <c r="L69" s="57">
        <v>44643</v>
      </c>
      <c r="M69" s="57">
        <v>44644</v>
      </c>
      <c r="N69" s="57">
        <v>44645</v>
      </c>
      <c r="O69" s="57">
        <v>44646</v>
      </c>
      <c r="P69" s="57">
        <v>44647</v>
      </c>
      <c r="Q69" s="57">
        <v>44648</v>
      </c>
      <c r="R69" s="57">
        <v>44649</v>
      </c>
      <c r="S69" s="57">
        <v>44650</v>
      </c>
    </row>
    <row r="70" spans="1:19" s="10" customFormat="1" ht="21" customHeight="1" x14ac:dyDescent="0.45">
      <c r="A70" s="19"/>
      <c r="B70" s="20"/>
      <c r="C70" s="20"/>
      <c r="D70" s="20"/>
      <c r="E70" s="20"/>
      <c r="F70" s="21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 s="10" customFormat="1" x14ac:dyDescent="0.45">
      <c r="A71" s="23"/>
      <c r="B71" s="24"/>
      <c r="C71" s="24"/>
      <c r="D71" s="24"/>
      <c r="E71" s="25" t="s">
        <v>10</v>
      </c>
      <c r="F71" s="25"/>
      <c r="G71" s="24"/>
      <c r="H71" s="24"/>
      <c r="I71" s="26" t="s">
        <v>11</v>
      </c>
      <c r="J71" s="27"/>
      <c r="K71" s="24"/>
      <c r="L71" s="24"/>
      <c r="M71" s="24"/>
      <c r="N71" s="24"/>
      <c r="O71" s="24"/>
      <c r="P71" s="24"/>
      <c r="Q71" s="24"/>
      <c r="R71" s="24"/>
      <c r="S71" s="24"/>
    </row>
    <row r="72" spans="1:19" s="10" customFormat="1" ht="32.25" customHeight="1" x14ac:dyDescent="0.45">
      <c r="A72" s="23"/>
      <c r="B72" s="24"/>
      <c r="C72" s="24"/>
      <c r="D72" s="24"/>
      <c r="E72" s="28" t="s">
        <v>28</v>
      </c>
      <c r="F72" s="29" t="s">
        <v>56</v>
      </c>
      <c r="G72" s="24"/>
      <c r="H72" s="24"/>
      <c r="I72" s="30" t="s">
        <v>57</v>
      </c>
      <c r="J72" s="29" t="s">
        <v>58</v>
      </c>
      <c r="K72" s="24"/>
      <c r="L72" s="24"/>
      <c r="M72" s="24"/>
      <c r="N72" s="24"/>
      <c r="O72" s="24"/>
      <c r="P72" s="24"/>
      <c r="Q72" s="24"/>
      <c r="R72" s="24"/>
      <c r="S72" s="24"/>
    </row>
    <row r="73" spans="1:19" s="10" customFormat="1" x14ac:dyDescent="0.45">
      <c r="A73" s="23"/>
      <c r="B73" s="24"/>
      <c r="C73" s="24"/>
      <c r="D73" s="24"/>
      <c r="E73" s="28" t="s">
        <v>38</v>
      </c>
      <c r="F73" s="29" t="s">
        <v>59</v>
      </c>
      <c r="G73" s="24"/>
      <c r="H73" s="24"/>
      <c r="I73" s="30" t="s">
        <v>60</v>
      </c>
      <c r="J73" s="29" t="s">
        <v>61</v>
      </c>
      <c r="K73" s="24"/>
      <c r="L73" s="24"/>
      <c r="M73" s="24"/>
      <c r="N73" s="24"/>
      <c r="O73" s="24"/>
      <c r="P73" s="24"/>
      <c r="Q73" s="24"/>
      <c r="R73" s="24"/>
      <c r="S73" s="24"/>
    </row>
    <row r="74" spans="1:19" s="10" customFormat="1" ht="27.75" customHeight="1" x14ac:dyDescent="0.45">
      <c r="A74" s="23"/>
      <c r="B74" s="24"/>
      <c r="C74" s="24"/>
      <c r="D74" s="24"/>
      <c r="E74" s="28" t="s">
        <v>51</v>
      </c>
      <c r="F74" s="29" t="s">
        <v>62</v>
      </c>
      <c r="G74" s="24"/>
      <c r="H74" s="24"/>
      <c r="I74" s="30" t="s">
        <v>63</v>
      </c>
      <c r="J74" s="29" t="s">
        <v>64</v>
      </c>
      <c r="K74" s="24"/>
      <c r="L74" s="24"/>
      <c r="M74" s="24"/>
      <c r="N74" s="24"/>
      <c r="O74" s="24"/>
      <c r="P74" s="24"/>
      <c r="Q74" s="24"/>
      <c r="R74" s="24"/>
      <c r="S74" s="24"/>
    </row>
    <row r="75" spans="1:19" s="10" customFormat="1" x14ac:dyDescent="0.45">
      <c r="A75" s="23"/>
      <c r="B75" s="24"/>
      <c r="C75" s="24"/>
      <c r="D75" s="24"/>
      <c r="E75" s="28" t="s">
        <v>47</v>
      </c>
      <c r="F75" s="29" t="s">
        <v>65</v>
      </c>
      <c r="G75" s="24"/>
      <c r="H75" s="24"/>
      <c r="I75" s="30" t="s">
        <v>66</v>
      </c>
      <c r="J75" s="29" t="s">
        <v>67</v>
      </c>
      <c r="K75" s="24"/>
      <c r="L75" s="24"/>
      <c r="M75" s="24"/>
      <c r="N75" s="24"/>
      <c r="O75" s="24"/>
      <c r="P75" s="24"/>
      <c r="Q75" s="24"/>
      <c r="R75" s="24"/>
      <c r="S75" s="24"/>
    </row>
    <row r="76" spans="1:19" s="10" customFormat="1" ht="36" customHeight="1" x14ac:dyDescent="0.45">
      <c r="A76" s="23"/>
      <c r="B76" s="24"/>
      <c r="C76" s="24"/>
      <c r="D76" s="24"/>
      <c r="E76" s="25" t="s">
        <v>12</v>
      </c>
      <c r="F76" s="25"/>
      <c r="G76" s="24"/>
      <c r="H76" s="24"/>
      <c r="I76" s="30" t="s">
        <v>39</v>
      </c>
      <c r="J76" s="29" t="s">
        <v>68</v>
      </c>
      <c r="K76" s="24"/>
      <c r="L76" s="24"/>
      <c r="M76" s="24"/>
      <c r="N76" s="24"/>
      <c r="O76" s="24"/>
      <c r="P76" s="24"/>
      <c r="Q76" s="24"/>
      <c r="R76" s="24"/>
      <c r="S76" s="24"/>
    </row>
    <row r="77" spans="1:19" s="10" customFormat="1" ht="41.25" customHeight="1" x14ac:dyDescent="0.45">
      <c r="A77" s="23"/>
      <c r="B77" s="24"/>
      <c r="C77" s="24"/>
      <c r="D77" s="24"/>
      <c r="E77" s="30" t="s">
        <v>30</v>
      </c>
      <c r="F77" s="29" t="s">
        <v>69</v>
      </c>
      <c r="G77" s="24"/>
      <c r="H77" s="24"/>
      <c r="I77" s="30" t="s">
        <v>29</v>
      </c>
      <c r="J77" s="29" t="s">
        <v>70</v>
      </c>
      <c r="K77" s="24"/>
      <c r="L77" s="24"/>
      <c r="M77" s="24"/>
      <c r="N77" s="24"/>
      <c r="O77" s="24"/>
      <c r="P77" s="24"/>
      <c r="Q77" s="24"/>
      <c r="R77" s="24"/>
      <c r="S77" s="24"/>
    </row>
    <row r="78" spans="1:19" s="10" customFormat="1" ht="39.75" customHeight="1" x14ac:dyDescent="0.45">
      <c r="A78" s="23"/>
      <c r="B78" s="24"/>
      <c r="C78" s="24"/>
      <c r="D78" s="24"/>
      <c r="E78" s="30" t="s">
        <v>71</v>
      </c>
      <c r="F78" s="29" t="s">
        <v>72</v>
      </c>
      <c r="G78" s="24"/>
      <c r="H78" s="24"/>
      <c r="I78" s="29" t="s">
        <v>73</v>
      </c>
      <c r="J78" s="29" t="s">
        <v>74</v>
      </c>
      <c r="K78" s="24"/>
      <c r="L78" s="24"/>
      <c r="M78" s="24"/>
      <c r="N78" s="24"/>
      <c r="O78" s="24"/>
      <c r="P78" s="24"/>
      <c r="Q78" s="24"/>
      <c r="R78" s="24"/>
      <c r="S78" s="24"/>
    </row>
    <row r="79" spans="1:19" s="10" customFormat="1" ht="25.2" x14ac:dyDescent="0.45">
      <c r="A79" s="31"/>
      <c r="B79" s="32"/>
      <c r="C79" s="32"/>
      <c r="D79" s="32"/>
      <c r="E79" s="33" t="s">
        <v>75</v>
      </c>
      <c r="F79" s="34" t="s">
        <v>76</v>
      </c>
      <c r="G79" s="32"/>
      <c r="H79" s="32"/>
      <c r="I79" s="33" t="s">
        <v>77</v>
      </c>
      <c r="J79" s="34" t="s">
        <v>78</v>
      </c>
      <c r="K79" s="32"/>
      <c r="L79" s="32"/>
      <c r="M79" s="32"/>
      <c r="N79" s="32"/>
      <c r="O79" s="32"/>
      <c r="P79" s="32"/>
      <c r="Q79" s="32"/>
      <c r="R79" s="32"/>
      <c r="S79" s="32"/>
    </row>
    <row r="80" spans="1:19" s="10" customFormat="1" ht="21.75" customHeight="1" x14ac:dyDescent="0.45">
      <c r="A80" s="31"/>
      <c r="B80" s="32"/>
      <c r="C80" s="32"/>
      <c r="D80" s="32"/>
      <c r="E80" s="32"/>
      <c r="F80" s="35"/>
      <c r="G80" s="32"/>
      <c r="H80" s="32"/>
      <c r="I80" s="33" t="s">
        <v>79</v>
      </c>
      <c r="J80" s="33" t="s">
        <v>80</v>
      </c>
      <c r="K80" s="32"/>
      <c r="L80" s="32"/>
      <c r="M80" s="32"/>
      <c r="N80" s="32"/>
      <c r="O80" s="32"/>
      <c r="P80" s="32"/>
      <c r="Q80" s="32"/>
      <c r="R80" s="32"/>
      <c r="S80" s="32"/>
    </row>
    <row r="81" spans="1:255" s="10" customFormat="1" x14ac:dyDescent="0.45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</row>
    <row r="82" spans="1:255" s="10" customFormat="1" ht="17.399999999999999" x14ac:dyDescent="0.45">
      <c r="A82" s="31"/>
      <c r="B82" s="32"/>
      <c r="C82" s="32"/>
      <c r="D82" s="32"/>
      <c r="E82" s="32"/>
      <c r="F82" s="35"/>
      <c r="G82" s="32"/>
      <c r="H82" s="32"/>
      <c r="I82" s="32"/>
      <c r="J82" s="32"/>
      <c r="K82" s="36"/>
      <c r="L82" s="37"/>
      <c r="M82" s="38" t="s">
        <v>81</v>
      </c>
      <c r="N82" s="24"/>
      <c r="O82" s="24"/>
      <c r="P82" s="32"/>
      <c r="Q82" s="32"/>
      <c r="R82" s="32"/>
      <c r="S82" s="32"/>
    </row>
    <row r="83" spans="1:255" x14ac:dyDescent="0.45">
      <c r="F83" s="39"/>
      <c r="G83" s="40"/>
      <c r="H83" s="40"/>
      <c r="I83" s="31"/>
      <c r="J83" s="31"/>
      <c r="K83" s="31"/>
    </row>
    <row r="84" spans="1:255" x14ac:dyDescent="0.45">
      <c r="F84" s="39"/>
      <c r="G84" s="40"/>
      <c r="H84" s="40"/>
      <c r="I84" s="40"/>
      <c r="J84" s="40"/>
      <c r="K84" s="31"/>
    </row>
    <row r="85" spans="1:255" x14ac:dyDescent="0.45">
      <c r="F85" s="39"/>
      <c r="G85" s="40"/>
      <c r="H85" s="40"/>
      <c r="I85" s="40"/>
      <c r="J85" s="40"/>
      <c r="K85" s="31"/>
    </row>
    <row r="86" spans="1:255" x14ac:dyDescent="0.45">
      <c r="F86" s="39"/>
      <c r="G86" s="40"/>
      <c r="H86" s="40"/>
      <c r="I86" s="40"/>
      <c r="J86" s="40"/>
      <c r="K86" s="31"/>
    </row>
    <row r="87" spans="1:255" x14ac:dyDescent="0.45">
      <c r="F87" s="39"/>
      <c r="G87" s="40"/>
      <c r="H87" s="40"/>
      <c r="I87" s="40"/>
      <c r="J87" s="40"/>
      <c r="K87" s="31"/>
    </row>
    <row r="88" spans="1:255" s="2" customFormat="1" x14ac:dyDescent="0.45">
      <c r="A88" s="31"/>
      <c r="F88" s="39"/>
      <c r="I88" s="31"/>
      <c r="J88" s="31"/>
      <c r="L88" s="31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s="2" customFormat="1" x14ac:dyDescent="0.45">
      <c r="A89" s="31"/>
      <c r="F89" s="39"/>
      <c r="H89" s="2" t="s">
        <v>82</v>
      </c>
      <c r="J89" s="31"/>
      <c r="K89" s="31"/>
      <c r="L89" s="31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 s="2" customFormat="1" x14ac:dyDescent="0.45">
      <c r="A90" s="31"/>
      <c r="F90" s="41"/>
      <c r="G90" s="31"/>
      <c r="H90" s="31"/>
      <c r="I90" s="31"/>
      <c r="J90" s="31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</sheetData>
  <mergeCells count="2">
    <mergeCell ref="A5:S5"/>
    <mergeCell ref="A6:S6"/>
  </mergeCells>
  <dataValidations count="9">
    <dataValidation type="list" allowBlank="1" showInputMessage="1" showErrorMessage="1" sqref="G10:G26 G63:G69" xr:uid="{00000000-0002-0000-0000-000000000000}">
      <formula1>$E$72:$E$75</formula1>
    </dataValidation>
    <dataValidation type="list" allowBlank="1" showInputMessage="1" showErrorMessage="1" sqref="H17:H18 I16:J17 I18:I26" xr:uid="{00000000-0002-0000-0000-000001000000}">
      <formula1>#REF!</formula1>
    </dataValidation>
    <dataValidation type="date" operator="greaterThan" allowBlank="1" showInputMessage="1" showErrorMessage="1" sqref="S22:S23 M23:R23 L22:L23 M18:R19 L17:L20 S17:S20 L46:S46 L27:L45 L47:L69 M63:S69" xr:uid="{00000000-0002-0000-0000-000002000000}">
      <formula1>40909</formula1>
    </dataValidation>
    <dataValidation type="list" allowBlank="1" showInputMessage="1" showErrorMessage="1" sqref="H19:H26 H63:H69" xr:uid="{00000000-0002-0000-0000-000003000000}">
      <formula1>$I$72:$I$80</formula1>
    </dataValidation>
    <dataValidation type="list" allowBlank="1" showInputMessage="1" showErrorMessage="1" sqref="H70" xr:uid="{00000000-0002-0000-0000-000004000000}">
      <formula1>$I$72:$I$79</formula1>
    </dataValidation>
    <dataValidation type="list" allowBlank="1" showInputMessage="1" showErrorMessage="1" sqref="G27:G62" xr:uid="{00000000-0002-0000-0000-000005000000}">
      <formula1>$E$64:$E$67</formula1>
    </dataValidation>
    <dataValidation type="whole" operator="greaterThan" allowBlank="1" showInputMessage="1" showErrorMessage="1" sqref="K18:K69" xr:uid="{00000000-0002-0000-0000-000006000000}">
      <formula1>0</formula1>
    </dataValidation>
    <dataValidation type="list" allowBlank="1" showInputMessage="1" showErrorMessage="1" sqref="I27:I69" xr:uid="{00000000-0002-0000-0000-000007000000}">
      <formula1>$E$69:$E$69</formula1>
    </dataValidation>
    <dataValidation type="list" allowBlank="1" showInputMessage="1" showErrorMessage="1" sqref="H27:H62" xr:uid="{00000000-0002-0000-0000-000008000000}">
      <formula1>$I$64:$I$69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PPM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Sorry Bah</dc:creator>
  <cp:lastModifiedBy>MALIPAGES</cp:lastModifiedBy>
  <dcterms:created xsi:type="dcterms:W3CDTF">2022-01-04T10:48:46Z</dcterms:created>
  <dcterms:modified xsi:type="dcterms:W3CDTF">2022-04-20T18:36:33Z</dcterms:modified>
</cp:coreProperties>
</file>