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ARD Projects\Mali - Anka Jiko (1111)\Project Records\Subcontracts\Local SubContracts\SUB-1111-012_Recrutement OSC Cohorte 2\Bid Documents (RFP, RFQ)\"/>
    </mc:Choice>
  </mc:AlternateContent>
  <xr:revisionPtr revIDLastSave="0" documentId="13_ncr:1_{B9723CF9-937C-4AD1-81F3-51F097501327}" xr6:coauthVersionLast="47" xr6:coauthVersionMax="47" xr10:uidLastSave="{00000000-0000-0000-0000-000000000000}"/>
  <bookViews>
    <workbookView xWindow="-120" yWindow="-120" windowWidth="29040" windowHeight="15840" xr2:uid="{56051BE7-1628-4613-989E-A34523C5E73C}"/>
  </bookViews>
  <sheets>
    <sheet name="Detailed budget Yanfolil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DAI_1">#N/A</definedName>
    <definedName name="_2FEE">#N/A</definedName>
    <definedName name="_4DAI_1">#N/A</definedName>
    <definedName name="_7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EES1">#N/A</definedName>
    <definedName name="_EES2">#N/A</definedName>
    <definedName name="_EES3">#N/A</definedName>
    <definedName name="_EES4">#N/A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RI1">#N/A</definedName>
    <definedName name="_FRI4">#N/A</definedName>
    <definedName name="_HRA1">#N/A</definedName>
    <definedName name="_HRA2">#N/A</definedName>
    <definedName name="_HRA3">#N/A</definedName>
    <definedName name="_HRA4">#N/A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[2]Parameters!$B$40</definedName>
    <definedName name="_ODC1">#N/A</definedName>
    <definedName name="_ODC2">#N/A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sub3">[3]Parameters!#REF!</definedName>
    <definedName name="_sub4">[3]Parameters!#REF!</definedName>
    <definedName name="_TOT1">#N/A</definedName>
    <definedName name="_TOT2">#N/A</definedName>
    <definedName name="_TRV1">#N/A</definedName>
    <definedName name="_TRV2">#N/A</definedName>
    <definedName name="Abbiz51">[4]RATES!#REF!</definedName>
    <definedName name="Abbiz52">[4]RATES!#REF!</definedName>
    <definedName name="ABT">#N/A</definedName>
    <definedName name="ACT">#N/A</definedName>
    <definedName name="Agbiz11">[4]RATES!#REF!</definedName>
    <definedName name="Agbiz12">[4]RATES!#REF!</definedName>
    <definedName name="Agbiz13">[4]RATES!#REF!</definedName>
    <definedName name="Agbiz41">[4]RATES!#REF!</definedName>
    <definedName name="Agbiz42">[4]RATES!#REF!</definedName>
    <definedName name="Agbiz43">[4]RATES!#REF!</definedName>
    <definedName name="Agbiz51">[4]RATES!#REF!</definedName>
    <definedName name="Agbiz52">[4]RATES!#REF!</definedName>
    <definedName name="Agbiz53">[4]RATES!#REF!</definedName>
    <definedName name="AIDMAX">[5]Parameters!$B$8</definedName>
    <definedName name="Airfare_Consultants">#REF!</definedName>
    <definedName name="Airfare_Homeleave">#REF!</definedName>
    <definedName name="ASU">#N/A</definedName>
    <definedName name="AWI_FACTOR_OPTION_YR1">[6]INDIRECTS!#REF!</definedName>
    <definedName name="AWI_FACTOR_OPTION_YR2">[6]INDIRECTS!#REF!</definedName>
    <definedName name="AWI_FACTOR_OPTION_YR3">[6]INDIRECTS!#REF!</definedName>
    <definedName name="AWI_FACTOR_OPTION_YR4">[6]INDIRECTS!#REF!</definedName>
    <definedName name="AWI_FACTOR_TABLE">[6]INDIRECTS!#REF!</definedName>
    <definedName name="Budget_years">#REF!</definedName>
    <definedName name="capital">[5]Parameters!$B$35</definedName>
    <definedName name="carairfare">[3]Parameters!$C$20</definedName>
    <definedName name="CCN">#N/A</definedName>
    <definedName name="Chart_of_accounts">#REF!</definedName>
    <definedName name="CI">[2]Parameters!$B$3</definedName>
    <definedName name="Composite_Indirect_Rates_Year_1">[6]INDIRECTS!$T$3:$Y$15</definedName>
    <definedName name="Composite_Indirect_Rates_Year_2">[6]INDIRECTS!#REF!</definedName>
    <definedName name="Composite_Indirect_Rates_Year_3">[6]INDIRECTS!#REF!</definedName>
    <definedName name="Composite_Indirect_Rates_Year_4">[6]INDIRECTS!#REF!</definedName>
    <definedName name="Composite_Indirect_Rates_Year_5">[6]INDIRECTS!#REF!</definedName>
    <definedName name="Cons">[4]RATES!#REF!</definedName>
    <definedName name="CONSULT">#N/A</definedName>
    <definedName name="contractor">[3]Parameters!$C$5</definedName>
    <definedName name="COOPERATIVE_LEAGUE_OF_THE_USA">#REF!</definedName>
    <definedName name="Cost_Elements">[6]INDIRECTS!$T$2:$Y$2</definedName>
    <definedName name="COSTS">#N/A</definedName>
    <definedName name="COUNTRY">#N/A</definedName>
    <definedName name="CTS">#N/A</definedName>
    <definedName name="currency2">#REF!</definedName>
    <definedName name="CurrencyCode">#REF!</definedName>
    <definedName name="DAI">#N/A</definedName>
    <definedName name="DANGER">#REF!</definedName>
    <definedName name="Dartotalpd">[5]Parameters!$B$29</definedName>
    <definedName name="Date">#REF!</definedName>
    <definedName name="Days">[4]RATES!#REF!</definedName>
    <definedName name="DBA">[5]Parameters!$B$12</definedName>
    <definedName name="DCLODG">#REF!</definedName>
    <definedName name="DCMIE">#REF!</definedName>
    <definedName name="DCPD">#REF!</definedName>
    <definedName name="DiffHanoi">[7]Reference!$D$20</definedName>
    <definedName name="DON">#N/A</definedName>
    <definedName name="END">#N/A</definedName>
    <definedName name="Exchange">#REF!</definedName>
    <definedName name="ExchangeRate">#REF!</definedName>
    <definedName name="Expat_Fringe">#REF!</definedName>
    <definedName name="FDRs">#REF!</definedName>
    <definedName name="FEE">#N/A</definedName>
    <definedName name="FeeSub">[7]Reference!$D$18</definedName>
    <definedName name="Fixed_Fee">#REF!</definedName>
    <definedName name="FMI">#N/A</definedName>
    <definedName name="FPMSA">#N/A</definedName>
    <definedName name="Fringe39">[7]Reference!$D$9</definedName>
    <definedName name="Fringe41">[7]Reference!$D$10</definedName>
    <definedName name="Fringe42">[7]Reference!$D$11</definedName>
    <definedName name="Fringe43">[7]Reference!#REF!</definedName>
    <definedName name="Fringe51">[7]Reference!$D$12</definedName>
    <definedName name="GA">[7]Reference!$D$15</definedName>
    <definedName name="Grand_Total">'[8]Schedule Items-Labor'!#REF!</definedName>
    <definedName name="GRP">#REF!</definedName>
    <definedName name="heading">#N/A</definedName>
    <definedName name="HIID1">#N/A</definedName>
    <definedName name="HIID4">#N/A</definedName>
    <definedName name="HISTORY">#REF!</definedName>
    <definedName name="hours_m">166.67</definedName>
    <definedName name="hours_y">1833</definedName>
    <definedName name="HQ_Fringe">#REF!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IMCC">#N/A</definedName>
    <definedName name="IN">#REF!</definedName>
    <definedName name="Indirect1">#REF!</definedName>
    <definedName name="inf">[9]Assumptions!$C$75</definedName>
    <definedName name="Infl">[5]Parameters!$B$11</definedName>
    <definedName name="INFLATE">[4]RATES!#REF!</definedName>
    <definedName name="Inflation">#REF!</definedName>
    <definedName name="INL">#REF!</definedName>
    <definedName name="INODC">#REF!</definedName>
    <definedName name="Insti11">[4]RATES!#REF!</definedName>
    <definedName name="Insti12">[4]RATES!#REF!</definedName>
    <definedName name="Insti13">[4]RATES!#REF!</definedName>
    <definedName name="Insti41">[4]RATES!#REF!</definedName>
    <definedName name="Insti42">[4]RATES!#REF!</definedName>
    <definedName name="Insti43">[4]RATES!#REF!</definedName>
    <definedName name="Insti51">[4]RATES!#REF!</definedName>
    <definedName name="Insti52">[4]RATES!#REF!</definedName>
    <definedName name="Insti53">[4]RATES!#REF!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ERMIT">#N/A</definedName>
    <definedName name="INTFARE">#REF!</definedName>
    <definedName name="INTLODG">#REF!</definedName>
    <definedName name="INTPDLODG">#REF!</definedName>
    <definedName name="ISTI1">#N/A</definedName>
    <definedName name="ISTI4">#N/A</definedName>
    <definedName name="Labor">'[10]DAI Budget '!$A$12:$Y$63</definedName>
    <definedName name="Labor_Categories">#REF!</definedName>
    <definedName name="Labor_categories_and_levels">'[11]AMAP-MF'!$K$9:$K$33</definedName>
    <definedName name="Labor_category_and_level">'[12]AMAP-MF'!#REF!</definedName>
    <definedName name="Labor_Escalation">#REF!</definedName>
    <definedName name="LABOR1">#N/A</definedName>
    <definedName name="LABOR2">#N/A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_Fringe">#REF!</definedName>
    <definedName name="LOCFARE">#REF!</definedName>
    <definedName name="LOE">#N/A</definedName>
    <definedName name="LOE__P_MS_YR_">#REF!</definedName>
    <definedName name="LQA2wf">[5]Parameters!$B$15</definedName>
    <definedName name="LQAHanoi">[7]Reference!$D$22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medexmonthly">[3]Parameters!$C$65</definedName>
    <definedName name="Mid_Level_CCNRate">[13]Assumptions!$B$15</definedName>
    <definedName name="Mid_Level_TCNRate">[13]Assumptions!$B$13</definedName>
    <definedName name="Mult_Yr1to3">#REF!</definedName>
    <definedName name="Mult_Yr4">#REF!</definedName>
    <definedName name="Mult_Yr5">#REF!</definedName>
    <definedName name="Multipliers_by_AMAP_year">#REF!</definedName>
    <definedName name="Multiply4">[4]RATES!#REF!</definedName>
    <definedName name="Multiply5">[4]RATES!#REF!</definedName>
    <definedName name="NatRes11">[4]RATES!#REF!</definedName>
    <definedName name="NAWGA">#N/A</definedName>
    <definedName name="NFPA">#N/A</definedName>
    <definedName name="NICRA_GA">#REF!</definedName>
    <definedName name="NICRA_Overhead">#REF!</definedName>
    <definedName name="ODC">[4]RATES!#REF!</definedName>
    <definedName name="ODC_Escalation">#REF!</definedName>
    <definedName name="ODCInflate">[7]Reference!$D$7</definedName>
    <definedName name="OH">[7]Reference!$D$13</definedName>
    <definedName name="OHIC">[7]Reference!$D$14</definedName>
    <definedName name="Other11">[4]RATES!#REF!</definedName>
    <definedName name="Other13">[4]RATES!#REF!</definedName>
    <definedName name="Othertotalpd">[5]Parameters!$B$32</definedName>
    <definedName name="PDDAYS">#N/A</definedName>
    <definedName name="pdfactor">[3]Parameters!$C$41</definedName>
    <definedName name="Per_Diem1">#REF!</definedName>
    <definedName name="Per_Diem2">#REF!</definedName>
    <definedName name="Per_Diem3">#REF!</definedName>
    <definedName name="perdiembishkek">[3]Parameters!$C$24</definedName>
    <definedName name="perdiemdushanbe">[3]Parameters!$C$25</definedName>
    <definedName name="Person_Days">#REF!</definedName>
    <definedName name="Person_Year">#REF!</definedName>
    <definedName name="PIP">#N/A</definedName>
    <definedName name="PM">#REF!</definedName>
    <definedName name="Policy11">[4]RATES!#REF!</definedName>
    <definedName name="Policy12">[4]RATES!#REF!</definedName>
    <definedName name="Policy13">[4]RATES!#REF!</definedName>
    <definedName name="Post_Differential">#REF!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">[5]Parameters!$B$17</definedName>
    <definedName name="POSTLOCLODG">#REF!</definedName>
    <definedName name="POSTLOCMIE">#REF!</definedName>
    <definedName name="POSTLOCPD">#REF!</definedName>
    <definedName name="_xlnm.Print_Area">#REF!</definedName>
    <definedName name="_xlnm.Print_Titles">#REF!</definedName>
    <definedName name="PRINT_TITLES_MI">#REF!</definedName>
    <definedName name="Project_support_costs">#REF!</definedName>
    <definedName name="PURD">#N/A</definedName>
    <definedName name="PURD1">#N/A</definedName>
    <definedName name="PURD4">#N/A</definedName>
    <definedName name="Raises_Expat">#REF!</definedName>
    <definedName name="Raises_HCN">#REF!</definedName>
    <definedName name="Raises_TCN">#REF!</definedName>
    <definedName name="Regional_Offices">'[14] Program Support Costs'!#REF!</definedName>
    <definedName name="RFP">[2]Parameters!$B$1</definedName>
    <definedName name="rfpname">[3]Parameters!$C$4</definedName>
    <definedName name="RFPNo">[2]Parameters!$B$2</definedName>
    <definedName name="rfpnumber">[3]Parameters!$C$3</definedName>
    <definedName name="rrair">[5]Parameters!$B$40</definedName>
    <definedName name="RRFARE">#REF!</definedName>
    <definedName name="salinc">[5]Parameters!$B$9</definedName>
    <definedName name="SalInflate">[7]Reference!$D$6</definedName>
    <definedName name="Senior_CCNRate">[13]Assumptions!$B$14</definedName>
    <definedName name="Senior_TCNRate">[13]Assumptions!$B$12</definedName>
    <definedName name="SEV">#REF!</definedName>
    <definedName name="SEVPA">#REF!</definedName>
    <definedName name="Site">[4]RATES!#REF!</definedName>
    <definedName name="Staff">[4]RATES!#REF!</definedName>
    <definedName name="START">#N/A</definedName>
    <definedName name="stpm">[3]Parameters!$C$40</definedName>
    <definedName name="STTA_Dayspertrip">[13]Assumptions!$B$25</definedName>
    <definedName name="sttimekyrg">[3]Parameters!$C$93</definedName>
    <definedName name="sttimetajik">[3]Parameters!$C$94</definedName>
    <definedName name="sttrip">[3]Parameters!$C$38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">[4]RATES!#REF!</definedName>
    <definedName name="SUBCONTRACOR_IDs">#REF!</definedName>
    <definedName name="Task_Order">#REF!</definedName>
    <definedName name="TCN_CCN">#REF!</definedName>
    <definedName name="TCN_Fringe">#REF!</definedName>
    <definedName name="TCNCCNSTTA_DaysYr1">'[15]B. Local Hire and TCNs'!$I$20</definedName>
    <definedName name="TCNCCNSTTA_DaysYr2">'[15]B. Local Hire and TCNs'!$K$20</definedName>
    <definedName name="TCNCCNSTTA_DaysYr3">'[15]B. Local Hire and TCNs'!$M$20</definedName>
    <definedName name="TCNCCNSTTA_DaysYr4">'[15]B. Local Hire and TCNs'!$O$20</definedName>
    <definedName name="TCNCCNSTTA_DaysYr5">'[15]B. Local Hire and TCNs'!$Q$20</definedName>
    <definedName name="TQA">#REF!</definedName>
    <definedName name="TQC">#REF!</definedName>
    <definedName name="TQX">#REF!</definedName>
    <definedName name="Trade11">[4]RATES!#REF!</definedName>
    <definedName name="Trade12">[4]RATES!#REF!</definedName>
    <definedName name="Trade13">[4]RATES!#REF!</definedName>
    <definedName name="Trade41">[4]RATES!#REF!</definedName>
    <definedName name="Trade42">[4]RATES!#REF!</definedName>
    <definedName name="Trade43">[4]RATES!#REF!</definedName>
    <definedName name="Trade51">[4]RATES!#REF!</definedName>
    <definedName name="Trade52">[4]RATES!#REF!</definedName>
    <definedName name="Trade53">[4]RATES!#REF!</definedName>
    <definedName name="Transit">#REF!</definedName>
    <definedName name="TRG">#N/A</definedName>
    <definedName name="TRIPS">#N/A</definedName>
    <definedName name="UFFVA">#N/A</definedName>
    <definedName name="ULAB">#N/A</definedName>
    <definedName name="UODC">#N/A</definedName>
    <definedName name="USFARE">#REF!</definedName>
    <definedName name="UTOT">#N/A</definedName>
    <definedName name="Vc_Days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DA">#N/A</definedName>
    <definedName name="Wk_Days">#REF!</definedName>
    <definedName name="WORTH">#N/A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Print_Detail_And_Summary." hidden="1">{"ViewPreCalc",#N/A,TRUE,"PreCalc";"ViewSummary",#N/A,TRUE,"Summary "}</definedName>
    <definedName name="Year_1_Cost_Centers">[6]INDIRECTS!$S$3:$S$15</definedName>
    <definedName name="Year_2_BAH_Fee">[6]INDIRECTS!#REF!</definedName>
    <definedName name="Year_2_Cost_Centers">[6]INDIRECTS!#REF!</definedName>
    <definedName name="Year_2_Subcontractor_Fee">[6]INDIRECTS!#REF!</definedName>
    <definedName name="Year_3_BAH_Fee">[6]INDIRECTS!#REF!</definedName>
    <definedName name="Year_3_Cost_Centers">[6]INDIRECTS!#REF!</definedName>
    <definedName name="Year_3_Subcontractor_Fee">[6]INDIRECTS!#REF!</definedName>
    <definedName name="Year_4_BAH_Fee">[6]INDIRECTS!#REF!</definedName>
    <definedName name="Year_4_Cost_Centers">[6]INDIRECTS!#REF!</definedName>
    <definedName name="Year_4_Subcontractor_Fee">[6]INDIRECTS!#REF!</definedName>
    <definedName name="Year_5_BAH_Fee">[6]INDIRECTS!#REF!</definedName>
    <definedName name="Year_5_Cost_Centers">[6]INDIRECTS!#REF!</definedName>
    <definedName name="Year_5_Subcontractor_Fee">[6]INDIRECTS!#REF!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8" i="1"/>
  <c r="E29" i="1"/>
  <c r="E31" i="1"/>
  <c r="E36" i="1"/>
  <c r="E37" i="1" s="1"/>
  <c r="C33" i="1"/>
  <c r="E33" i="1" s="1"/>
  <c r="E32" i="1"/>
  <c r="C31" i="1"/>
  <c r="C30" i="1"/>
  <c r="E30" i="1" s="1"/>
  <c r="C29" i="1"/>
  <c r="C28" i="1"/>
  <c r="C27" i="1"/>
  <c r="C26" i="1"/>
  <c r="E26" i="1" s="1"/>
  <c r="C25" i="1"/>
  <c r="E25" i="1" s="1"/>
  <c r="C21" i="1"/>
  <c r="E21" i="1" s="1"/>
  <c r="C20" i="1"/>
  <c r="E20" i="1" s="1"/>
  <c r="C19" i="1"/>
  <c r="E19" i="1" s="1"/>
  <c r="C18" i="1"/>
  <c r="E18" i="1" s="1"/>
  <c r="C17" i="1"/>
  <c r="E17" i="1" s="1"/>
  <c r="C16" i="1"/>
  <c r="E16" i="1" s="1"/>
  <c r="C9" i="1"/>
  <c r="E9" i="1" s="1"/>
  <c r="C8" i="1"/>
  <c r="E8" i="1" s="1"/>
  <c r="C7" i="1"/>
  <c r="E7" i="1" s="1"/>
  <c r="E10" i="1" s="1"/>
  <c r="E12" i="1" s="1"/>
  <c r="E34" i="1" l="1"/>
  <c r="E22" i="1"/>
  <c r="E38" i="1" s="1"/>
</calcChain>
</file>

<file path=xl/sharedStrings.xml><?xml version="1.0" encoding="utf-8"?>
<sst xmlns="http://schemas.openxmlformats.org/spreadsheetml/2006/main" count="45" uniqueCount="38">
  <si>
    <t>ATTACHMENT B</t>
  </si>
  <si>
    <t>BUDGET</t>
  </si>
  <si>
    <t>DIRECT LABOR</t>
  </si>
  <si>
    <t xml:space="preserve"> </t>
  </si>
  <si>
    <t>Rate</t>
  </si>
  <si>
    <t>Total</t>
  </si>
  <si>
    <t xml:space="preserve">Chef de projet </t>
  </si>
  <si>
    <t>Superviseur</t>
  </si>
  <si>
    <t>Animateur</t>
  </si>
  <si>
    <t>Total Direct Labor</t>
  </si>
  <si>
    <t>DBA</t>
  </si>
  <si>
    <t>Total DBA</t>
  </si>
  <si>
    <t>TRAVEL, TRANSPORTATION and PER DIEM</t>
  </si>
  <si>
    <t>Description</t>
  </si>
  <si>
    <t>Units 
(Basis)</t>
  </si>
  <si>
    <t xml:space="preserve">Carburant déplacement animateur dans les villages </t>
  </si>
  <si>
    <t xml:space="preserve">Carburant déplacement  superviseur  dans les villages </t>
  </si>
  <si>
    <t>Location véhicule Mission chef de projet 2 fois sur la durée</t>
  </si>
  <si>
    <t>Carburant véhicule mission (750km*2 missions*15/100)</t>
  </si>
  <si>
    <t>Location Moto</t>
  </si>
  <si>
    <t xml:space="preserve"> Forfait perdiem Chef de projet et Chauffeur</t>
  </si>
  <si>
    <t>Total Travel, Transportation &amp; Per Diem</t>
  </si>
  <si>
    <t>OTHER DIRECT COSTS</t>
  </si>
  <si>
    <t>Pause café pour formation des leaders sur le genre , leadership, prise de parole</t>
  </si>
  <si>
    <t>FORFAIT (M&amp;IE, LODGING) des  4 leaders  des villages formation genre, leadership et prise de parole</t>
  </si>
  <si>
    <t xml:space="preserve">Pause café pour formation sur le plaidoyer </t>
  </si>
  <si>
    <t>FORFAIT (M&amp;IE, LODGING) des  4 leaders  des villages formation plaidoyer</t>
  </si>
  <si>
    <t>Pause café et dejeuner pour la  formation des OCBs sur l’analyse budgétaire et les comptes administratifs pour renforcer la confiance entre élus et citoyens</t>
  </si>
  <si>
    <t>FORFAIT (M&amp;IE, LODGING) des  4 leaders pour la  formation des OCBs sur l’analyse budgétaire et les comptes administratifs pour renforcer la confiance entre élus et citoyens</t>
  </si>
  <si>
    <t>Forfait de transport - leaders debats communautaires</t>
  </si>
  <si>
    <t>Production des outils de communication  pour les sensibilisations en général</t>
  </si>
  <si>
    <t>Spots radio pour les activités en général</t>
  </si>
  <si>
    <t>Total Other Direct Costs</t>
  </si>
  <si>
    <t>Fee</t>
  </si>
  <si>
    <t>Frais de structure</t>
  </si>
  <si>
    <t>Total Fee</t>
  </si>
  <si>
    <t>TOTAL COSTS (FCFA)</t>
  </si>
  <si>
    <t>Month
(Basis)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</si>
</sst>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rgb="FF0069AA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 style="thick">
        <color indexed="64"/>
      </left>
      <right/>
      <top style="medium">
        <color auto="1"/>
      </top>
      <bottom style="thick">
        <color indexed="64"/>
      </bottom>
      <diagonal/>
    </border>
    <border>
      <left/>
      <right/>
      <top style="medium">
        <color auto="1"/>
      </top>
      <bottom style="thick">
        <color indexed="64"/>
      </bottom>
      <diagonal/>
    </border>
    <border>
      <left/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14" fontId="1" fillId="0" borderId="0" xfId="0" applyNumberFormat="1" applyFont="1" applyAlignment="1">
      <alignment horizontal="left"/>
    </xf>
    <xf numFmtId="0" fontId="1" fillId="0" borderId="0" xfId="0" applyFont="1"/>
    <xf numFmtId="4" fontId="1" fillId="0" borderId="0" xfId="0" applyNumberFormat="1" applyFont="1"/>
    <xf numFmtId="164" fontId="1" fillId="0" borderId="0" xfId="1" applyNumberFormat="1" applyFont="1"/>
    <xf numFmtId="164" fontId="1" fillId="0" borderId="0" xfId="0" applyNumberFormat="1" applyFont="1"/>
    <xf numFmtId="14" fontId="1" fillId="0" borderId="2" xfId="0" applyNumberFormat="1" applyFont="1" applyBorder="1" applyAlignment="1">
      <alignment horizontal="left"/>
    </xf>
    <xf numFmtId="0" fontId="1" fillId="0" borderId="3" xfId="0" applyFont="1" applyBorder="1"/>
    <xf numFmtId="4" fontId="1" fillId="0" borderId="4" xfId="0" applyNumberFormat="1" applyFont="1" applyBorder="1"/>
    <xf numFmtId="0" fontId="1" fillId="0" borderId="6" xfId="0" applyFont="1" applyBorder="1"/>
    <xf numFmtId="164" fontId="1" fillId="0" borderId="17" xfId="1" applyNumberFormat="1" applyFont="1" applyFill="1" applyBorder="1" applyAlignment="1" applyProtection="1">
      <alignment horizontal="center"/>
      <protection locked="0"/>
    </xf>
    <xf numFmtId="164" fontId="1" fillId="0" borderId="17" xfId="1" applyNumberFormat="1" applyFont="1" applyFill="1" applyBorder="1" applyAlignment="1" applyProtection="1">
      <alignment vertical="center"/>
      <protection locked="0"/>
    </xf>
    <xf numFmtId="164" fontId="1" fillId="0" borderId="17" xfId="1" applyNumberFormat="1" applyFont="1" applyFill="1" applyBorder="1" applyAlignment="1" applyProtection="1">
      <alignment horizontal="center" vertical="center"/>
      <protection locked="0"/>
    </xf>
    <xf numFmtId="164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20" xfId="1" applyNumberFormat="1" applyFont="1" applyFill="1" applyBorder="1" applyAlignment="1" applyProtection="1">
      <alignment horizontal="right"/>
      <protection locked="0"/>
    </xf>
    <xf numFmtId="0" fontId="3" fillId="2" borderId="12" xfId="0" applyFont="1" applyFill="1" applyBorder="1" applyProtection="1"/>
    <xf numFmtId="164" fontId="3" fillId="2" borderId="0" xfId="1" applyNumberFormat="1" applyFont="1" applyFill="1" applyBorder="1" applyProtection="1"/>
    <xf numFmtId="164" fontId="3" fillId="2" borderId="6" xfId="1" applyNumberFormat="1" applyFont="1" applyFill="1" applyBorder="1" applyProtection="1"/>
    <xf numFmtId="0" fontId="5" fillId="4" borderId="13" xfId="0" applyFont="1" applyFill="1" applyBorder="1" applyProtection="1"/>
    <xf numFmtId="0" fontId="5" fillId="4" borderId="14" xfId="0" applyFont="1" applyFill="1" applyBorder="1" applyProtection="1"/>
    <xf numFmtId="164" fontId="5" fillId="4" borderId="15" xfId="1" applyNumberFormat="1" applyFont="1" applyFill="1" applyBorder="1" applyProtection="1"/>
    <xf numFmtId="164" fontId="1" fillId="0" borderId="20" xfId="1" applyNumberFormat="1" applyFont="1" applyFill="1" applyBorder="1" applyAlignment="1" applyProtection="1">
      <alignment horizontal="right"/>
    </xf>
    <xf numFmtId="49" fontId="1" fillId="0" borderId="5" xfId="0" applyNumberFormat="1" applyFont="1" applyBorder="1" applyProtection="1"/>
    <xf numFmtId="164" fontId="1" fillId="0" borderId="20" xfId="1" applyNumberFormat="1" applyFont="1" applyFill="1" applyBorder="1" applyProtection="1"/>
    <xf numFmtId="0" fontId="3" fillId="2" borderId="9" xfId="0" applyFont="1" applyFill="1" applyBorder="1" applyProtection="1"/>
    <xf numFmtId="164" fontId="3" fillId="2" borderId="18" xfId="1" applyNumberFormat="1" applyFont="1" applyFill="1" applyBorder="1" applyProtection="1"/>
    <xf numFmtId="43" fontId="3" fillId="2" borderId="18" xfId="1" applyFont="1" applyFill="1" applyBorder="1" applyProtection="1"/>
    <xf numFmtId="164" fontId="3" fillId="2" borderId="8" xfId="1" applyNumberFormat="1" applyFont="1" applyFill="1" applyBorder="1" applyProtection="1"/>
    <xf numFmtId="0" fontId="4" fillId="0" borderId="12" xfId="0" applyFont="1" applyBorder="1" applyProtection="1"/>
    <xf numFmtId="164" fontId="1" fillId="0" borderId="17" xfId="1" applyNumberFormat="1" applyFont="1" applyBorder="1" applyAlignment="1" applyProtection="1">
      <alignment horizontal="center"/>
    </xf>
    <xf numFmtId="164" fontId="1" fillId="0" borderId="17" xfId="1" applyNumberFormat="1" applyFont="1" applyBorder="1" applyAlignment="1" applyProtection="1">
      <alignment horizontal="center" wrapText="1"/>
    </xf>
    <xf numFmtId="164" fontId="1" fillId="0" borderId="6" xfId="1" applyNumberFormat="1" applyFont="1" applyBorder="1" applyAlignment="1" applyProtection="1">
      <alignment horizontal="center"/>
    </xf>
    <xf numFmtId="164" fontId="1" fillId="0" borderId="6" xfId="1" applyNumberFormat="1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left" wrapText="1"/>
    </xf>
    <xf numFmtId="164" fontId="1" fillId="0" borderId="17" xfId="1" applyNumberFormat="1" applyFont="1" applyFill="1" applyBorder="1" applyAlignment="1" applyProtection="1">
      <alignment vertical="center"/>
    </xf>
    <xf numFmtId="49" fontId="1" fillId="0" borderId="5" xfId="0" applyNumberFormat="1" applyFont="1" applyBorder="1" applyAlignment="1" applyProtection="1">
      <alignment wrapText="1"/>
    </xf>
    <xf numFmtId="0" fontId="3" fillId="0" borderId="5" xfId="0" applyFont="1" applyBorder="1" applyAlignment="1" applyProtection="1">
      <alignment horizontal="left" wrapText="1"/>
    </xf>
    <xf numFmtId="164" fontId="1" fillId="0" borderId="17" xfId="1" applyNumberFormat="1" applyFont="1" applyFill="1" applyBorder="1" applyAlignment="1" applyProtection="1">
      <alignment horizontal="center" vertical="center"/>
    </xf>
    <xf numFmtId="164" fontId="3" fillId="2" borderId="11" xfId="1" applyNumberFormat="1" applyFont="1" applyFill="1" applyBorder="1" applyProtection="1"/>
    <xf numFmtId="0" fontId="4" fillId="0" borderId="9" xfId="0" applyFont="1" applyBorder="1" applyProtection="1"/>
    <xf numFmtId="166" fontId="1" fillId="0" borderId="19" xfId="2" applyNumberFormat="1" applyFont="1" applyFill="1" applyBorder="1" applyAlignment="1" applyProtection="1">
      <alignment horizontal="left"/>
    </xf>
    <xf numFmtId="0" fontId="1" fillId="0" borderId="19" xfId="0" applyFont="1" applyBorder="1" applyProtection="1"/>
    <xf numFmtId="166" fontId="3" fillId="0" borderId="11" xfId="2" applyNumberFormat="1" applyFont="1" applyFill="1" applyBorder="1" applyAlignment="1" applyProtection="1">
      <alignment horizontal="left"/>
    </xf>
    <xf numFmtId="0" fontId="3" fillId="0" borderId="10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wrapText="1"/>
    </xf>
    <xf numFmtId="4" fontId="1" fillId="0" borderId="8" xfId="0" applyNumberFormat="1" applyFont="1" applyBorder="1" applyAlignment="1" applyProtection="1">
      <alignment horizontal="center"/>
    </xf>
    <xf numFmtId="164" fontId="1" fillId="0" borderId="6" xfId="1" applyNumberFormat="1" applyFont="1" applyFill="1" applyBorder="1" applyAlignment="1" applyProtection="1">
      <alignment horizontal="center"/>
    </xf>
    <xf numFmtId="164" fontId="1" fillId="3" borderId="6" xfId="1" applyNumberFormat="1" applyFont="1" applyFill="1" applyBorder="1" applyAlignment="1" applyProtection="1">
      <alignment horizontal="center"/>
    </xf>
    <xf numFmtId="164" fontId="1" fillId="0" borderId="17" xfId="1" applyNumberFormat="1" applyFont="1" applyFill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164" fontId="3" fillId="2" borderId="17" xfId="1" applyNumberFormat="1" applyFont="1" applyFill="1" applyBorder="1" applyProtection="1"/>
    <xf numFmtId="0" fontId="3" fillId="2" borderId="21" xfId="0" applyFont="1" applyFill="1" applyBorder="1" applyProtection="1"/>
    <xf numFmtId="164" fontId="3" fillId="2" borderId="1" xfId="1" applyNumberFormat="1" applyFont="1" applyFill="1" applyBorder="1" applyProtection="1"/>
    <xf numFmtId="164" fontId="3" fillId="2" borderId="22" xfId="1" applyNumberFormat="1" applyFont="1" applyFill="1" applyBorder="1" applyProtection="1"/>
    <xf numFmtId="0" fontId="4" fillId="0" borderId="10" xfId="0" applyFont="1" applyBorder="1" applyProtection="1"/>
    <xf numFmtId="0" fontId="1" fillId="0" borderId="17" xfId="0" applyFont="1" applyBorder="1" applyProtection="1"/>
    <xf numFmtId="1" fontId="3" fillId="0" borderId="17" xfId="0" applyNumberFormat="1" applyFont="1" applyBorder="1" applyProtection="1"/>
    <xf numFmtId="42" fontId="3" fillId="0" borderId="6" xfId="0" applyNumberFormat="1" applyFont="1" applyBorder="1" applyProtection="1"/>
    <xf numFmtId="0" fontId="1" fillId="0" borderId="8" xfId="0" applyFont="1" applyBorder="1" applyAlignment="1" applyProtection="1">
      <alignment horizontal="center" wrapText="1"/>
    </xf>
    <xf numFmtId="49" fontId="0" fillId="0" borderId="5" xfId="0" applyNumberFormat="1" applyBorder="1" applyAlignment="1" applyProtection="1">
      <alignment wrapText="1"/>
    </xf>
    <xf numFmtId="14" fontId="2" fillId="0" borderId="5" xfId="0" applyNumberFormat="1" applyFont="1" applyBorder="1" applyAlignment="1" applyProtection="1">
      <alignment horizontal="center"/>
    </xf>
    <xf numFmtId="14" fontId="2" fillId="0" borderId="0" xfId="0" applyNumberFormat="1" applyFont="1" applyBorder="1" applyAlignment="1" applyProtection="1">
      <alignment horizontal="center"/>
    </xf>
    <xf numFmtId="14" fontId="2" fillId="0" borderId="6" xfId="0" applyNumberFormat="1" applyFont="1" applyBorder="1" applyAlignment="1" applyProtection="1">
      <alignment horizontal="center"/>
    </xf>
    <xf numFmtId="14" fontId="3" fillId="0" borderId="0" xfId="0" applyNumberFormat="1" applyFont="1" applyBorder="1" applyAlignment="1" applyProtection="1">
      <alignment horizontal="center"/>
    </xf>
    <xf numFmtId="14" fontId="3" fillId="0" borderId="6" xfId="0" applyNumberFormat="1" applyFont="1" applyBorder="1" applyAlignment="1" applyProtection="1">
      <alignment horizontal="center"/>
    </xf>
    <xf numFmtId="0" fontId="1" fillId="0" borderId="5" xfId="0" applyFont="1" applyBorder="1" applyProtection="1"/>
    <xf numFmtId="0" fontId="1" fillId="0" borderId="0" xfId="0" applyFont="1" applyBorder="1" applyProtection="1"/>
    <xf numFmtId="4" fontId="1" fillId="0" borderId="6" xfId="0" applyNumberFormat="1" applyFont="1" applyBorder="1" applyProtection="1"/>
    <xf numFmtId="0" fontId="4" fillId="0" borderId="7" xfId="0" applyFont="1" applyBorder="1" applyProtection="1"/>
    <xf numFmtId="0" fontId="1" fillId="0" borderId="16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Relationship Id="rId1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Ongoing_TDR/TDR%20et%20ICE%20Prolongation%20contrat%20des%20OSCs/SEGIR%20MACRO%20II%20-%20El%20Salvador%20Profitability%20Analysis%20Final.xls?F3CC0C9F" TargetMode="External"/><Relationship Id="rId1" Type="http://schemas.openxmlformats.org/officeDocument/2006/relationships/externalLinkPath" Target="file:///\\F3CC0C9F\SEGIR%20MACRO%20II%20-%20El%20Salvador%20Profitability%20Analysi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RCABudgetbyYear%20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CostSpreadsheets.09-12-05.CAR.Land.Reform.05.REVISED.xls?278812D7" TargetMode="External"/><Relationship Id="rId1" Type="http://schemas.openxmlformats.org/officeDocument/2006/relationships/externalLinkPath" Target="file:///\\278812D7\CostSpreadsheets.09-12-05.CAR.Land.Reform.05.REVISE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RAISE%20Ethiopia%20MLVP%20to%20DAI%20Budget%2011-1-04.xls?278812D7" TargetMode="External"/><Relationship Id="rId1" Type="http://schemas.openxmlformats.org/officeDocument/2006/relationships/externalLinkPath" Target="file:///\\278812D7\RAISE%20Ethiopia%20MLVP%20to%20DAI%20Budget%2011-1-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I%20COST%20MOD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tetratech.com/projects/188-PIB/PIB%2020%20Working%20Library/Working%20Native%20Files/Manuals/Local%20Subcontracting%20Handbook%20Attachments/Vietnam%20Illustrative%20Task%20Order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DAI_MOBIS%20Peru%20ADP%20Budget%20Comp%20Range%20DLB.xls?278812D7" TargetMode="External"/><Relationship Id="rId1" Type="http://schemas.openxmlformats.org/officeDocument/2006/relationships/externalLinkPath" Target="file:///\\278812D7\DAI_MOBIS%20Peru%20ADP%20Budget%20Comp%20Range%20DLB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TIP%20START%2014%20month%20Budget%20ver%2021Dec06%207%2055%20am.xls?278812D7" TargetMode="External"/><Relationship Id="rId1" Type="http://schemas.openxmlformats.org/officeDocument/2006/relationships/externalLinkPath" Target="file:///\\278812D7\TIP%20START%2014%20month%20Budget%20ver%2021Dec06%207%2055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"/>
      <sheetName val="Detailed budget Bougouni "/>
      <sheetName val="Detailed budget Yanfolila"/>
      <sheetName val="Detailed budget Kolondieba"/>
      <sheetName val="Detailed budget Sikasso"/>
      <sheetName val="Detailed budget Kadiolo"/>
      <sheetName val="Detailed budget Koutiala Yoro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Profitability"/>
      <sheetName val="Summary"/>
      <sheetName val="DAI Budget "/>
      <sheetName val="DevTech"/>
      <sheetName val="The M Group "/>
      <sheetName val="Office"/>
      <sheetName val="US FBR"/>
      <sheetName val="Assumptions"/>
    </sheetNames>
    <sheetDataSet>
      <sheetData sheetId="0" refreshError="1"/>
      <sheetData sheetId="1"/>
      <sheetData sheetId="2"/>
      <sheetData sheetId="3" refreshError="1">
        <row r="12">
          <cell r="A12" t="str">
            <v>I. LABOR</v>
          </cell>
          <cell r="G12" t="str">
            <v>Multiplier</v>
          </cell>
          <cell r="H12" t="str">
            <v>Daily Rate</v>
          </cell>
          <cell r="I12" t="str">
            <v>LOE/
Days</v>
          </cell>
          <cell r="L12" t="str">
            <v>Daily Rate</v>
          </cell>
          <cell r="M12" t="str">
            <v>LOE/
Days</v>
          </cell>
          <cell r="P12" t="str">
            <v>Daily Rate</v>
          </cell>
          <cell r="Q12" t="str">
            <v>LOE/
Days</v>
          </cell>
          <cell r="T12" t="str">
            <v>Daily Rate</v>
          </cell>
          <cell r="U12" t="str">
            <v>LOE/
Days</v>
          </cell>
        </row>
        <row r="13">
          <cell r="A13" t="str">
            <v>DAI LABOR</v>
          </cell>
        </row>
        <row r="14">
          <cell r="A14" t="str">
            <v>Long-Term Technical Assistance (LTTA)</v>
          </cell>
        </row>
        <row r="15">
          <cell r="A15" t="str">
            <v>LTTA - Expat</v>
          </cell>
        </row>
        <row r="16">
          <cell r="A16" t="str">
            <v>Chief of Party</v>
          </cell>
          <cell r="C16" t="str">
            <v>CLIN 1, Level 1</v>
          </cell>
          <cell r="E16" t="str">
            <v>TBD</v>
          </cell>
          <cell r="G16" t="str">
            <v>NA</v>
          </cell>
          <cell r="H16">
            <v>1320.37</v>
          </cell>
          <cell r="I16">
            <v>0</v>
          </cell>
          <cell r="J16">
            <v>0</v>
          </cell>
          <cell r="L16">
            <v>1320.37</v>
          </cell>
          <cell r="M16">
            <v>0</v>
          </cell>
          <cell r="N16">
            <v>0</v>
          </cell>
          <cell r="P16">
            <v>1320.37</v>
          </cell>
          <cell r="Q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  <cell r="Y16">
            <v>0</v>
          </cell>
        </row>
        <row r="17">
          <cell r="A17" t="str">
            <v>Training Coordinator</v>
          </cell>
          <cell r="C17" t="str">
            <v>CLIN 2, Level 1</v>
          </cell>
          <cell r="E17" t="str">
            <v>TBD</v>
          </cell>
          <cell r="G17" t="str">
            <v>NA</v>
          </cell>
          <cell r="H17">
            <v>1017.39</v>
          </cell>
          <cell r="I17">
            <v>0</v>
          </cell>
          <cell r="J17">
            <v>0</v>
          </cell>
          <cell r="L17">
            <v>1017.39</v>
          </cell>
          <cell r="M17">
            <v>0</v>
          </cell>
          <cell r="N17">
            <v>0</v>
          </cell>
          <cell r="P17">
            <v>1017.39</v>
          </cell>
          <cell r="Q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  <cell r="Y17">
            <v>0</v>
          </cell>
        </row>
        <row r="18">
          <cell r="A18" t="str">
            <v>Deputy Chief of Party</v>
          </cell>
          <cell r="C18" t="str">
            <v>CLIN 1, Level 2</v>
          </cell>
          <cell r="E18" t="str">
            <v>TBD</v>
          </cell>
          <cell r="G18" t="str">
            <v>NA</v>
          </cell>
          <cell r="H18">
            <v>890.57</v>
          </cell>
          <cell r="I18">
            <v>0</v>
          </cell>
          <cell r="J18">
            <v>0</v>
          </cell>
          <cell r="L18">
            <v>890.57</v>
          </cell>
          <cell r="M18">
            <v>0</v>
          </cell>
          <cell r="N18">
            <v>0</v>
          </cell>
          <cell r="P18">
            <v>890.57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</row>
        <row r="20">
          <cell r="E20" t="str">
            <v>Total</v>
          </cell>
          <cell r="I20">
            <v>0</v>
          </cell>
          <cell r="J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</row>
        <row r="21">
          <cell r="A21" t="str">
            <v>LTTA - U.S. expat</v>
          </cell>
        </row>
        <row r="22">
          <cell r="A22" t="str">
            <v>Chief of Party - Policy, Performance</v>
          </cell>
          <cell r="C22" t="str">
            <v>CLIN 1, Level 1</v>
          </cell>
          <cell r="E22" t="str">
            <v>M. Gallagher</v>
          </cell>
          <cell r="G22" t="str">
            <v>NA</v>
          </cell>
          <cell r="H22">
            <v>1320.37</v>
          </cell>
          <cell r="I22">
            <v>230</v>
          </cell>
          <cell r="J22">
            <v>303685.09999999998</v>
          </cell>
          <cell r="L22">
            <v>1320.37</v>
          </cell>
          <cell r="M22">
            <v>230</v>
          </cell>
          <cell r="N22">
            <v>303685.09999999998</v>
          </cell>
          <cell r="P22">
            <v>1359.98</v>
          </cell>
          <cell r="Q22">
            <v>230</v>
          </cell>
          <cell r="R22">
            <v>312795.40000000002</v>
          </cell>
          <cell r="T22">
            <v>1400.78</v>
          </cell>
          <cell r="U22">
            <v>230</v>
          </cell>
          <cell r="V22">
            <v>322179.39999999997</v>
          </cell>
          <cell r="X22">
            <v>920</v>
          </cell>
          <cell r="Y22">
            <v>1242345</v>
          </cell>
        </row>
        <row r="23">
          <cell r="A23" t="str">
            <v>LTTA - CCN</v>
          </cell>
        </row>
        <row r="24">
          <cell r="A24" t="str">
            <v>Deputy Chief of Party/Project Management</v>
          </cell>
          <cell r="C24" t="str">
            <v>CCN</v>
          </cell>
          <cell r="E24" t="str">
            <v>R. M. Valiente</v>
          </cell>
          <cell r="G24">
            <v>1.94</v>
          </cell>
          <cell r="H24">
            <v>142.30000000000001</v>
          </cell>
          <cell r="I24">
            <v>230</v>
          </cell>
          <cell r="J24">
            <v>63494.26</v>
          </cell>
          <cell r="L24">
            <v>149</v>
          </cell>
          <cell r="M24">
            <v>230</v>
          </cell>
          <cell r="N24">
            <v>66483.8</v>
          </cell>
          <cell r="P24">
            <v>157</v>
          </cell>
          <cell r="Q24">
            <v>230</v>
          </cell>
          <cell r="R24">
            <v>70053.399999999994</v>
          </cell>
          <cell r="T24">
            <v>165</v>
          </cell>
          <cell r="U24">
            <v>230</v>
          </cell>
          <cell r="V24">
            <v>73622.999999999985</v>
          </cell>
          <cell r="X24">
            <v>920</v>
          </cell>
          <cell r="Y24">
            <v>273654.45999999996</v>
          </cell>
        </row>
        <row r="26">
          <cell r="E26" t="str">
            <v xml:space="preserve"> </v>
          </cell>
          <cell r="I26">
            <v>460</v>
          </cell>
          <cell r="J26">
            <v>367179.36</v>
          </cell>
          <cell r="M26">
            <v>460</v>
          </cell>
          <cell r="N26">
            <v>370168.89999999997</v>
          </cell>
          <cell r="Q26">
            <v>460</v>
          </cell>
          <cell r="R26">
            <v>382848.80000000005</v>
          </cell>
          <cell r="U26">
            <v>460</v>
          </cell>
          <cell r="V26">
            <v>395802.39999999997</v>
          </cell>
          <cell r="X26">
            <v>1840</v>
          </cell>
          <cell r="Y26">
            <v>1515999.46</v>
          </cell>
        </row>
        <row r="28">
          <cell r="E28" t="str">
            <v>TOTAL LTTA</v>
          </cell>
          <cell r="I28">
            <v>460</v>
          </cell>
          <cell r="J28">
            <v>367179.36</v>
          </cell>
          <cell r="M28">
            <v>460</v>
          </cell>
          <cell r="N28">
            <v>370168.89999999997</v>
          </cell>
          <cell r="Q28">
            <v>460</v>
          </cell>
          <cell r="R28">
            <v>382848.80000000005</v>
          </cell>
          <cell r="U28">
            <v>460</v>
          </cell>
          <cell r="V28">
            <v>395802.39999999997</v>
          </cell>
          <cell r="X28">
            <v>1840</v>
          </cell>
          <cell r="Y28">
            <v>1515999.46</v>
          </cell>
        </row>
        <row r="30">
          <cell r="A30" t="str">
            <v>Short-Term Technical Assistance (STTA)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</row>
        <row r="31">
          <cell r="A31" t="str">
            <v>STTA - Expat</v>
          </cell>
        </row>
        <row r="32">
          <cell r="A32" t="str">
            <v>Training Expert</v>
          </cell>
          <cell r="C32" t="str">
            <v>CLIN 1, Level 1</v>
          </cell>
          <cell r="E32" t="str">
            <v>W. Mayville</v>
          </cell>
          <cell r="G32" t="str">
            <v>NA</v>
          </cell>
          <cell r="H32">
            <v>1320.37</v>
          </cell>
          <cell r="I32">
            <v>35</v>
          </cell>
          <cell r="J32">
            <v>46212.95</v>
          </cell>
          <cell r="L32">
            <v>1320.37</v>
          </cell>
          <cell r="M32">
            <v>26</v>
          </cell>
          <cell r="N32">
            <v>34329.619999999995</v>
          </cell>
          <cell r="P32">
            <v>1359.98</v>
          </cell>
          <cell r="Q32">
            <v>0</v>
          </cell>
          <cell r="R32">
            <v>0</v>
          </cell>
          <cell r="T32">
            <v>1400.78</v>
          </cell>
          <cell r="U32">
            <v>0</v>
          </cell>
          <cell r="V32">
            <v>0</v>
          </cell>
          <cell r="X32">
            <v>61</v>
          </cell>
          <cell r="Y32">
            <v>80542.569999999992</v>
          </cell>
        </row>
        <row r="33">
          <cell r="A33" t="str">
            <v>Tax Administration Expert</v>
          </cell>
          <cell r="C33" t="str">
            <v>CLIN 1, Level 1</v>
          </cell>
          <cell r="E33" t="str">
            <v>V. Carlton</v>
          </cell>
          <cell r="G33" t="str">
            <v>NA</v>
          </cell>
          <cell r="H33">
            <v>1320.37</v>
          </cell>
          <cell r="I33">
            <v>65</v>
          </cell>
          <cell r="J33">
            <v>85824.049999999988</v>
          </cell>
          <cell r="L33">
            <v>1320.37</v>
          </cell>
          <cell r="M33">
            <v>70</v>
          </cell>
          <cell r="N33">
            <v>92425.9</v>
          </cell>
          <cell r="P33">
            <v>1359.98</v>
          </cell>
          <cell r="Q33">
            <v>0</v>
          </cell>
          <cell r="R33">
            <v>0</v>
          </cell>
          <cell r="T33">
            <v>1400.78</v>
          </cell>
          <cell r="U33">
            <v>0</v>
          </cell>
          <cell r="V33">
            <v>0</v>
          </cell>
          <cell r="X33">
            <v>135</v>
          </cell>
          <cell r="Y33">
            <v>178249.94999999998</v>
          </cell>
        </row>
        <row r="34">
          <cell r="A34" t="str">
            <v>Technical Backstop - DAI Home Office</v>
          </cell>
          <cell r="C34" t="str">
            <v>CLIN 1, Level 2</v>
          </cell>
          <cell r="E34" t="str">
            <v xml:space="preserve">Erickson </v>
          </cell>
          <cell r="G34" t="str">
            <v>NA</v>
          </cell>
          <cell r="H34">
            <v>890.57</v>
          </cell>
          <cell r="I34">
            <v>20</v>
          </cell>
          <cell r="J34">
            <v>17811.400000000001</v>
          </cell>
          <cell r="L34">
            <v>890.57</v>
          </cell>
          <cell r="M34">
            <v>20</v>
          </cell>
          <cell r="N34">
            <v>17811.400000000001</v>
          </cell>
          <cell r="P34">
            <v>917.29</v>
          </cell>
          <cell r="Q34">
            <v>20</v>
          </cell>
          <cell r="R34">
            <v>18345.8</v>
          </cell>
          <cell r="T34">
            <v>944.8</v>
          </cell>
          <cell r="U34">
            <v>20</v>
          </cell>
          <cell r="V34">
            <v>18896</v>
          </cell>
          <cell r="X34">
            <v>80</v>
          </cell>
          <cell r="Y34">
            <v>72864.600000000006</v>
          </cell>
        </row>
        <row r="35">
          <cell r="A35" t="str">
            <v>IT Expert</v>
          </cell>
          <cell r="C35" t="str">
            <v>CLIN 2, Level 1</v>
          </cell>
          <cell r="E35" t="str">
            <v>TBD</v>
          </cell>
          <cell r="G35" t="str">
            <v>NA</v>
          </cell>
          <cell r="H35">
            <v>1017.39</v>
          </cell>
          <cell r="I35">
            <v>50</v>
          </cell>
          <cell r="J35">
            <v>50869.5</v>
          </cell>
          <cell r="L35">
            <v>1017.39</v>
          </cell>
          <cell r="M35">
            <v>10</v>
          </cell>
          <cell r="N35">
            <v>10173.9</v>
          </cell>
          <cell r="P35">
            <v>1047.9100000000001</v>
          </cell>
          <cell r="Q35">
            <v>10</v>
          </cell>
          <cell r="R35">
            <v>10479.1</v>
          </cell>
          <cell r="T35">
            <v>1079.3499999999999</v>
          </cell>
          <cell r="U35">
            <v>10</v>
          </cell>
          <cell r="V35">
            <v>10793.5</v>
          </cell>
          <cell r="X35">
            <v>80</v>
          </cell>
          <cell r="Y35">
            <v>82316</v>
          </cell>
        </row>
        <row r="36">
          <cell r="A36" t="str">
            <v>IT Expert - DAI Home Office</v>
          </cell>
          <cell r="C36" t="str">
            <v>CLIN 2, Level 1</v>
          </cell>
          <cell r="E36" t="str">
            <v xml:space="preserve">Gabor Simon </v>
          </cell>
          <cell r="G36" t="str">
            <v>NA</v>
          </cell>
          <cell r="H36">
            <v>1017.39</v>
          </cell>
          <cell r="I36">
            <v>5</v>
          </cell>
          <cell r="J36">
            <v>5086.95</v>
          </cell>
          <cell r="L36">
            <v>1017.39</v>
          </cell>
          <cell r="M36">
            <v>5</v>
          </cell>
          <cell r="N36">
            <v>5086.95</v>
          </cell>
          <cell r="P36">
            <v>1047.9100000000001</v>
          </cell>
          <cell r="Q36">
            <v>5</v>
          </cell>
          <cell r="R36">
            <v>5239.55</v>
          </cell>
          <cell r="T36">
            <v>1079.3499999999999</v>
          </cell>
          <cell r="U36">
            <v>5</v>
          </cell>
          <cell r="V36">
            <v>5396.75</v>
          </cell>
          <cell r="X36">
            <v>20</v>
          </cell>
          <cell r="Y36">
            <v>20810.2</v>
          </cell>
        </row>
        <row r="37">
          <cell r="A37" t="str">
            <v>TAMIS Specialist</v>
          </cell>
          <cell r="C37" t="str">
            <v>CLIN 2, Level 1</v>
          </cell>
          <cell r="E37" t="str">
            <v>Tami Fries</v>
          </cell>
          <cell r="G37" t="str">
            <v>NA</v>
          </cell>
          <cell r="H37">
            <v>1017.39</v>
          </cell>
          <cell r="I37">
            <v>10</v>
          </cell>
          <cell r="J37">
            <v>10173.9</v>
          </cell>
          <cell r="L37">
            <v>1017.39</v>
          </cell>
          <cell r="M37">
            <v>4</v>
          </cell>
          <cell r="N37">
            <v>4069.56</v>
          </cell>
          <cell r="P37">
            <v>1047.9100000000001</v>
          </cell>
          <cell r="Q37">
            <v>4</v>
          </cell>
          <cell r="R37">
            <v>4191.6400000000003</v>
          </cell>
          <cell r="T37">
            <v>1079.3499999999999</v>
          </cell>
          <cell r="U37">
            <v>4</v>
          </cell>
          <cell r="V37">
            <v>4317.3999999999996</v>
          </cell>
          <cell r="X37">
            <v>22</v>
          </cell>
          <cell r="Y37">
            <v>22752.5</v>
          </cell>
        </row>
        <row r="38">
          <cell r="A38" t="str">
            <v>Project Associate/Administration (IQC Yr 1-3)</v>
          </cell>
          <cell r="C38" t="str">
            <v>CLIN 7, Level 3</v>
          </cell>
          <cell r="E38" t="str">
            <v>Susan Powers</v>
          </cell>
          <cell r="G38" t="str">
            <v>NA</v>
          </cell>
          <cell r="H38">
            <v>369.33</v>
          </cell>
          <cell r="I38">
            <v>24</v>
          </cell>
          <cell r="J38">
            <v>8863.92</v>
          </cell>
          <cell r="L38">
            <v>369.33</v>
          </cell>
          <cell r="M38">
            <v>14</v>
          </cell>
          <cell r="N38">
            <v>5170.62</v>
          </cell>
          <cell r="P38">
            <v>380.41</v>
          </cell>
          <cell r="Q38">
            <v>14</v>
          </cell>
          <cell r="R38">
            <v>5325.7400000000007</v>
          </cell>
          <cell r="T38">
            <v>391.82</v>
          </cell>
          <cell r="U38">
            <v>14</v>
          </cell>
          <cell r="V38">
            <v>5485.48</v>
          </cell>
          <cell r="X38">
            <v>66</v>
          </cell>
          <cell r="Y38">
            <v>24845.760000000002</v>
          </cell>
        </row>
        <row r="39">
          <cell r="A39" t="str">
            <v>Positions/Classification 5</v>
          </cell>
          <cell r="C39" t="str">
            <v>Labor Category and Level</v>
          </cell>
          <cell r="E39" t="str">
            <v>Name</v>
          </cell>
          <cell r="G39" t="str">
            <v>NA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</row>
        <row r="40">
          <cell r="A40" t="str">
            <v>Positions/Classification 6</v>
          </cell>
          <cell r="C40" t="str">
            <v>Labor Category and Level</v>
          </cell>
          <cell r="E40" t="str">
            <v>Name</v>
          </cell>
          <cell r="G40" t="str">
            <v>NA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</row>
        <row r="41">
          <cell r="A41" t="str">
            <v>Positions/Classification 7</v>
          </cell>
          <cell r="C41" t="str">
            <v>Labor Category and Level</v>
          </cell>
          <cell r="E41" t="str">
            <v>Name</v>
          </cell>
          <cell r="G41" t="str">
            <v>NA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</row>
        <row r="42">
          <cell r="A42" t="str">
            <v>Positions/Classification 8</v>
          </cell>
          <cell r="C42" t="str">
            <v>Labor Category and Level</v>
          </cell>
          <cell r="E42" t="str">
            <v>Name</v>
          </cell>
          <cell r="G42" t="str">
            <v>NA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</row>
        <row r="44">
          <cell r="I44">
            <v>209</v>
          </cell>
          <cell r="J44">
            <v>224842.67</v>
          </cell>
          <cell r="M44">
            <v>149</v>
          </cell>
          <cell r="N44">
            <v>169067.94999999998</v>
          </cell>
          <cell r="Q44">
            <v>53</v>
          </cell>
          <cell r="R44">
            <v>43581.83</v>
          </cell>
          <cell r="U44">
            <v>53</v>
          </cell>
          <cell r="V44">
            <v>44889.130000000005</v>
          </cell>
          <cell r="X44">
            <v>464</v>
          </cell>
          <cell r="Y44">
            <v>482381.58</v>
          </cell>
        </row>
        <row r="46">
          <cell r="A46" t="str">
            <v>STTA - TCN/CCN</v>
          </cell>
        </row>
        <row r="47">
          <cell r="A47" t="str">
            <v>Performance Measurement Expert</v>
          </cell>
          <cell r="C47" t="str">
            <v>TCN</v>
          </cell>
          <cell r="E47" t="str">
            <v>P.J. Serra</v>
          </cell>
          <cell r="G47">
            <v>1.94</v>
          </cell>
          <cell r="H47">
            <v>450</v>
          </cell>
          <cell r="I47">
            <v>13</v>
          </cell>
          <cell r="J47">
            <v>11349</v>
          </cell>
          <cell r="L47">
            <v>473</v>
          </cell>
          <cell r="M47">
            <v>24</v>
          </cell>
          <cell r="N47">
            <v>22022.880000000001</v>
          </cell>
          <cell r="P47">
            <v>496</v>
          </cell>
          <cell r="Q47">
            <v>15</v>
          </cell>
          <cell r="R47">
            <v>14433.6</v>
          </cell>
          <cell r="T47">
            <v>521</v>
          </cell>
          <cell r="U47">
            <v>24</v>
          </cell>
          <cell r="V47">
            <v>24257.760000000002</v>
          </cell>
          <cell r="X47">
            <v>76</v>
          </cell>
          <cell r="Y47">
            <v>72063.240000000005</v>
          </cell>
        </row>
        <row r="48">
          <cell r="A48" t="str">
            <v>IT Training Expert</v>
          </cell>
          <cell r="C48" t="str">
            <v>TCN</v>
          </cell>
          <cell r="E48" t="str">
            <v>A. Zajmovic</v>
          </cell>
          <cell r="G48">
            <v>1.94</v>
          </cell>
          <cell r="H48">
            <v>135</v>
          </cell>
          <cell r="I48">
            <v>20</v>
          </cell>
          <cell r="J48">
            <v>5238</v>
          </cell>
          <cell r="L48">
            <v>142</v>
          </cell>
          <cell r="M48">
            <v>0</v>
          </cell>
          <cell r="N48">
            <v>0</v>
          </cell>
          <cell r="P48">
            <v>149</v>
          </cell>
          <cell r="Q48">
            <v>0</v>
          </cell>
          <cell r="R48">
            <v>0</v>
          </cell>
          <cell r="T48">
            <v>156</v>
          </cell>
          <cell r="U48">
            <v>0</v>
          </cell>
          <cell r="V48">
            <v>0</v>
          </cell>
          <cell r="X48">
            <v>20</v>
          </cell>
          <cell r="Y48">
            <v>5238</v>
          </cell>
        </row>
        <row r="49">
          <cell r="A49" t="str">
            <v>IT Expert</v>
          </cell>
          <cell r="C49" t="str">
            <v>TCN</v>
          </cell>
          <cell r="E49" t="str">
            <v>M. Romero</v>
          </cell>
          <cell r="G49">
            <v>1.94</v>
          </cell>
          <cell r="H49">
            <v>210</v>
          </cell>
          <cell r="I49">
            <v>0</v>
          </cell>
          <cell r="J49">
            <v>0</v>
          </cell>
          <cell r="L49">
            <v>221</v>
          </cell>
          <cell r="M49">
            <v>30</v>
          </cell>
          <cell r="N49">
            <v>12862.2</v>
          </cell>
          <cell r="P49">
            <v>232</v>
          </cell>
          <cell r="Q49">
            <v>0</v>
          </cell>
          <cell r="R49">
            <v>0</v>
          </cell>
          <cell r="T49">
            <v>243</v>
          </cell>
          <cell r="U49">
            <v>0</v>
          </cell>
          <cell r="V49">
            <v>0</v>
          </cell>
          <cell r="X49">
            <v>30</v>
          </cell>
          <cell r="Y49">
            <v>12862.2</v>
          </cell>
        </row>
        <row r="50">
          <cell r="A50" t="str">
            <v>Programmer 1</v>
          </cell>
          <cell r="C50" t="str">
            <v>CCN</v>
          </cell>
          <cell r="E50" t="str">
            <v>TBD</v>
          </cell>
          <cell r="G50">
            <v>1.94</v>
          </cell>
          <cell r="H50">
            <v>150</v>
          </cell>
          <cell r="I50">
            <v>110</v>
          </cell>
          <cell r="J50">
            <v>32010</v>
          </cell>
          <cell r="L50">
            <v>158</v>
          </cell>
          <cell r="M50">
            <v>230</v>
          </cell>
          <cell r="N50">
            <v>70499.599999999991</v>
          </cell>
          <cell r="P50">
            <v>165</v>
          </cell>
          <cell r="Q50">
            <v>230</v>
          </cell>
          <cell r="R50">
            <v>73622.999999999985</v>
          </cell>
          <cell r="T50">
            <v>174</v>
          </cell>
          <cell r="U50">
            <v>110</v>
          </cell>
          <cell r="V50">
            <v>37131.599999999999</v>
          </cell>
          <cell r="X50">
            <v>680</v>
          </cell>
          <cell r="Y50">
            <v>213264.19999999998</v>
          </cell>
        </row>
        <row r="51">
          <cell r="A51" t="str">
            <v>Programmer 2</v>
          </cell>
          <cell r="C51" t="str">
            <v>CCN</v>
          </cell>
          <cell r="E51" t="str">
            <v>TBD</v>
          </cell>
          <cell r="G51">
            <v>1.94</v>
          </cell>
          <cell r="H51">
            <v>150</v>
          </cell>
          <cell r="I51">
            <v>110</v>
          </cell>
          <cell r="J51">
            <v>32010</v>
          </cell>
          <cell r="L51">
            <v>158</v>
          </cell>
          <cell r="M51">
            <v>230</v>
          </cell>
          <cell r="N51">
            <v>70499.599999999991</v>
          </cell>
          <cell r="P51">
            <v>165</v>
          </cell>
          <cell r="Q51">
            <v>230</v>
          </cell>
          <cell r="R51">
            <v>73622.999999999985</v>
          </cell>
          <cell r="T51">
            <v>174</v>
          </cell>
          <cell r="U51">
            <v>110</v>
          </cell>
          <cell r="V51">
            <v>37131.599999999999</v>
          </cell>
          <cell r="X51">
            <v>680</v>
          </cell>
          <cell r="Y51">
            <v>213264.19999999998</v>
          </cell>
        </row>
        <row r="53">
          <cell r="I53">
            <v>253</v>
          </cell>
          <cell r="J53">
            <v>80607</v>
          </cell>
          <cell r="M53">
            <v>514</v>
          </cell>
          <cell r="N53">
            <v>175884.27999999997</v>
          </cell>
          <cell r="Q53">
            <v>475</v>
          </cell>
          <cell r="R53">
            <v>161679.59999999998</v>
          </cell>
          <cell r="U53">
            <v>244</v>
          </cell>
          <cell r="V53">
            <v>98520.959999999992</v>
          </cell>
          <cell r="X53">
            <v>1486</v>
          </cell>
          <cell r="Y53">
            <v>516691.83999999997</v>
          </cell>
        </row>
        <row r="55">
          <cell r="E55" t="str">
            <v>TOTAL STTA</v>
          </cell>
          <cell r="I55">
            <v>462</v>
          </cell>
          <cell r="J55">
            <v>305449.67000000004</v>
          </cell>
          <cell r="M55">
            <v>663</v>
          </cell>
          <cell r="N55">
            <v>344952.23</v>
          </cell>
          <cell r="Q55">
            <v>528</v>
          </cell>
          <cell r="R55">
            <v>205261.43</v>
          </cell>
          <cell r="U55">
            <v>297</v>
          </cell>
          <cell r="V55">
            <v>143410.09</v>
          </cell>
          <cell r="X55">
            <v>1950</v>
          </cell>
          <cell r="Y55">
            <v>999073.42</v>
          </cell>
        </row>
        <row r="57">
          <cell r="A57" t="str">
            <v>SUBTOTAL COST- DAI LABOR</v>
          </cell>
          <cell r="I57">
            <v>922</v>
          </cell>
          <cell r="J57">
            <v>672629.03</v>
          </cell>
          <cell r="M57">
            <v>1123</v>
          </cell>
          <cell r="N57">
            <v>715121.12999999989</v>
          </cell>
          <cell r="Q57">
            <v>988</v>
          </cell>
          <cell r="R57">
            <v>588110.23</v>
          </cell>
          <cell r="U57">
            <v>757</v>
          </cell>
          <cell r="V57">
            <v>539212.49</v>
          </cell>
          <cell r="X57">
            <v>3790</v>
          </cell>
          <cell r="Y57">
            <v>2515072.88</v>
          </cell>
        </row>
        <row r="59">
          <cell r="A59" t="str">
            <v>SUBCONTRACTOR LABOR</v>
          </cell>
        </row>
        <row r="60">
          <cell r="A60" t="str">
            <v>DevTech</v>
          </cell>
          <cell r="E60" t="str">
            <v xml:space="preserve">See Subcontractor Speadsheets </v>
          </cell>
          <cell r="I60">
            <v>225</v>
          </cell>
          <cell r="J60">
            <v>199133.50999999998</v>
          </cell>
          <cell r="M60">
            <v>171</v>
          </cell>
          <cell r="N60">
            <v>163610.73000000001</v>
          </cell>
          <cell r="Q60">
            <v>143</v>
          </cell>
          <cell r="R60">
            <v>119189.66800000002</v>
          </cell>
          <cell r="U60">
            <v>128</v>
          </cell>
          <cell r="V60">
            <v>115178.67104</v>
          </cell>
          <cell r="X60">
            <v>667</v>
          </cell>
          <cell r="Y60">
            <v>597112.57903999998</v>
          </cell>
        </row>
        <row r="61">
          <cell r="A61" t="str">
            <v>The M Group</v>
          </cell>
          <cell r="E61" t="str">
            <v xml:space="preserve">See Subcontractor Speadsheets </v>
          </cell>
          <cell r="I61">
            <v>66</v>
          </cell>
          <cell r="J61">
            <v>87144.42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U61">
            <v>0</v>
          </cell>
          <cell r="V61">
            <v>0</v>
          </cell>
          <cell r="X61">
            <v>66</v>
          </cell>
          <cell r="Y61">
            <v>87144.42</v>
          </cell>
        </row>
        <row r="63">
          <cell r="A63" t="str">
            <v>TOTAL COST - LABOR</v>
          </cell>
          <cell r="I63">
            <v>1213</v>
          </cell>
          <cell r="J63">
            <v>958906.96000000008</v>
          </cell>
          <cell r="M63">
            <v>1294</v>
          </cell>
          <cell r="N63">
            <v>878731.85999999987</v>
          </cell>
          <cell r="Q63">
            <v>1131</v>
          </cell>
          <cell r="R63">
            <v>707299.89800000004</v>
          </cell>
          <cell r="U63">
            <v>885</v>
          </cell>
          <cell r="V63">
            <v>654391.16104000004</v>
          </cell>
          <cell r="X63">
            <v>4523</v>
          </cell>
          <cell r="Y63">
            <v>3199329.87904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</sheetNames>
    <sheetDataSet>
      <sheetData sheetId="0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CLIN 6 Fee "/>
      <sheetName val="CHAPARE by CLIN"/>
      <sheetName val="YONGAS by CLIN"/>
      <sheetName val="LABOR SUMMARY by CLIN"/>
      <sheetName val="Prof Labor by Year"/>
      <sheetName val="CCN Rates"/>
      <sheetName val="Staffing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 by Year"/>
      <sheetName val=" DBA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TRG original"/>
      <sheetName val="Annex B Mtg-Wshops"/>
      <sheetName val="Carana Revised"/>
      <sheetName val="Plans &amp; Solutions Budget"/>
      <sheetName val="ACDI Budget 9-8"/>
      <sheetName val="ACDI-VOCA Revised"/>
      <sheetName val="SWA Budget"/>
      <sheetName val="OTF Budget"/>
      <sheetName val="Computer Equipment 2"/>
      <sheetName val="Sub_by Region (Summar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 t="str">
            <v>Madagascar Health</v>
          </cell>
        </row>
        <row r="2">
          <cell r="B2" t="str">
            <v>RFP #687-04-P-009</v>
          </cell>
        </row>
        <row r="3">
          <cell r="B3" t="str">
            <v>Chemonics International Inc.</v>
          </cell>
        </row>
        <row r="40">
          <cell r="B40" t="str">
            <v>Technical/Clinical Specialist, Barry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 Matrix"/>
      <sheetName val="Parameters"/>
      <sheetName val="1. Summary"/>
      <sheetName val="2. Detailed Summary"/>
      <sheetName val="3. LOE"/>
      <sheetName val="4. Base - Kyrgyzstan"/>
      <sheetName val="5. Base - Tajikistan"/>
      <sheetName val="6. ILS"/>
      <sheetName val="7. CARE - Tajikistan"/>
      <sheetName val="8. Summary - Quantity Options"/>
      <sheetName val="9. Option 1 - Kyrgyzstan"/>
      <sheetName val="10. Option 2 - Kyrgyzstan"/>
      <sheetName val="11. Option 3 - Kyrgyzstan"/>
      <sheetName val="12. Option 4 - Kyrgyzstan"/>
      <sheetName val="13. Option 1 - Tajikistan"/>
      <sheetName val="14. Option 2 - Tajikistan"/>
      <sheetName val="15. Option 3 - Tajikistan"/>
      <sheetName val="Summary"/>
      <sheetName val="Detailed  Budget"/>
      <sheetName val="ILS Costing for MCC Senegal"/>
    </sheetNames>
    <sheetDataSet>
      <sheetData sheetId="0"/>
      <sheetData sheetId="1" refreshError="1">
        <row r="3">
          <cell r="C3" t="str">
            <v>RFP No. EF176-05-004</v>
          </cell>
        </row>
        <row r="4">
          <cell r="C4" t="str">
            <v>Land Market Development and Tenure Reform in Kyrgysztan and Tajikistan</v>
          </cell>
        </row>
        <row r="5">
          <cell r="C5" t="str">
            <v>Chemonics International Inc.</v>
          </cell>
        </row>
        <row r="20">
          <cell r="C20">
            <v>575</v>
          </cell>
        </row>
        <row r="24">
          <cell r="C24">
            <v>140</v>
          </cell>
        </row>
        <row r="25">
          <cell r="C25">
            <v>119</v>
          </cell>
        </row>
        <row r="38">
          <cell r="C38">
            <v>1</v>
          </cell>
        </row>
        <row r="40">
          <cell r="C40">
            <v>26</v>
          </cell>
        </row>
        <row r="41">
          <cell r="C41">
            <v>1.1666666666666667</v>
          </cell>
        </row>
        <row r="65">
          <cell r="C65">
            <v>29</v>
          </cell>
        </row>
        <row r="93">
          <cell r="C93">
            <v>0.5</v>
          </cell>
        </row>
        <row r="94">
          <cell r="C94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1"/>
      <sheetName val="Year2"/>
      <sheetName val="RAT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B8">
            <v>134000</v>
          </cell>
        </row>
        <row r="9">
          <cell r="B9">
            <v>1.05</v>
          </cell>
        </row>
        <row r="11">
          <cell r="B11">
            <v>1.03</v>
          </cell>
        </row>
        <row r="12">
          <cell r="B12">
            <v>2.1499999999999998E-2</v>
          </cell>
        </row>
        <row r="15">
          <cell r="B15">
            <v>13300</v>
          </cell>
        </row>
        <row r="17">
          <cell r="B17">
            <v>0.25</v>
          </cell>
        </row>
        <row r="29">
          <cell r="B29">
            <v>226</v>
          </cell>
        </row>
        <row r="32">
          <cell r="B32">
            <v>187</v>
          </cell>
        </row>
        <row r="35">
          <cell r="B35" t="str">
            <v>Dar es Salaam</v>
          </cell>
        </row>
        <row r="40">
          <cell r="B40">
            <v>2449.5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INDIRECTS"/>
      <sheetName val="RATES"/>
      <sheetName val="read me first"/>
      <sheetName val="DCAA APPROVED 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">
          <cell r="T2" t="str">
            <v>AWI</v>
          </cell>
          <cell r="U2" t="str">
            <v>Fringe</v>
          </cell>
          <cell r="V2" t="str">
            <v>Overhead</v>
          </cell>
          <cell r="W2" t="str">
            <v>MH</v>
          </cell>
          <cell r="X2" t="str">
            <v>G&amp;A</v>
          </cell>
          <cell r="Y2" t="str">
            <v>FCCM</v>
          </cell>
        </row>
        <row r="3">
          <cell r="S3" t="str">
            <v>03</v>
          </cell>
          <cell r="T3">
            <v>4.4999999999999998E-2</v>
          </cell>
          <cell r="U3">
            <v>0.83</v>
          </cell>
          <cell r="V3">
            <v>0</v>
          </cell>
          <cell r="W3">
            <v>2.5999999999999999E-2</v>
          </cell>
          <cell r="X3">
            <v>8.3000000000000004E-2</v>
          </cell>
          <cell r="Y3">
            <v>0</v>
          </cell>
        </row>
        <row r="4">
          <cell r="S4" t="str">
            <v>14</v>
          </cell>
          <cell r="T4">
            <v>4.4999999999999998E-2</v>
          </cell>
          <cell r="U4">
            <v>0.36799999999999999</v>
          </cell>
          <cell r="V4">
            <v>0.68610000000000004</v>
          </cell>
          <cell r="W4">
            <v>2.5999999999999999E-2</v>
          </cell>
          <cell r="X4">
            <v>8.3000000000000004E-2</v>
          </cell>
          <cell r="Y4">
            <v>7.2100000000000003E-3</v>
          </cell>
        </row>
        <row r="5">
          <cell r="S5" t="str">
            <v>24</v>
          </cell>
          <cell r="T5">
            <v>4.4999999999999998E-2</v>
          </cell>
          <cell r="U5">
            <v>0.35599999999999998</v>
          </cell>
          <cell r="V5">
            <v>0.4012</v>
          </cell>
          <cell r="W5">
            <v>2.5999999999999999E-2</v>
          </cell>
          <cell r="X5">
            <v>8.3000000000000004E-2</v>
          </cell>
          <cell r="Y5">
            <v>1.81E-3</v>
          </cell>
        </row>
        <row r="6">
          <cell r="S6" t="str">
            <v>14</v>
          </cell>
          <cell r="T6">
            <v>4.4999999999999998E-2</v>
          </cell>
          <cell r="U6">
            <v>0.36799999999999999</v>
          </cell>
          <cell r="V6">
            <v>0.68610000000000004</v>
          </cell>
          <cell r="W6">
            <v>2.5999999999999999E-2</v>
          </cell>
          <cell r="X6">
            <v>8.3000000000000004E-2</v>
          </cell>
          <cell r="Y6">
            <v>7.2100000000000003E-3</v>
          </cell>
        </row>
        <row r="7">
          <cell r="S7" t="str">
            <v>15</v>
          </cell>
          <cell r="T7">
            <v>4.4999999999999998E-2</v>
          </cell>
          <cell r="U7">
            <v>0.36</v>
          </cell>
          <cell r="V7">
            <v>0.58860000000000001</v>
          </cell>
          <cell r="W7">
            <v>2.5999999999999999E-2</v>
          </cell>
          <cell r="X7">
            <v>8.3000000000000004E-2</v>
          </cell>
          <cell r="Y7">
            <v>7.5799999999999999E-3</v>
          </cell>
        </row>
        <row r="8">
          <cell r="S8" t="str">
            <v>16</v>
          </cell>
          <cell r="T8">
            <v>4.4999999999999998E-2</v>
          </cell>
          <cell r="U8">
            <v>0.37</v>
          </cell>
          <cell r="V8">
            <v>0.51700000000000002</v>
          </cell>
          <cell r="W8">
            <v>2.5999999999999999E-2</v>
          </cell>
          <cell r="X8">
            <v>8.3000000000000004E-2</v>
          </cell>
          <cell r="Y8">
            <v>6.4799999999999996E-3</v>
          </cell>
        </row>
        <row r="9">
          <cell r="S9" t="str">
            <v>17</v>
          </cell>
          <cell r="T9">
            <v>4.4999999999999998E-2</v>
          </cell>
          <cell r="U9">
            <v>0.36</v>
          </cell>
          <cell r="V9">
            <v>0.62119999999999997</v>
          </cell>
          <cell r="W9">
            <v>2.5999999999999999E-2</v>
          </cell>
          <cell r="X9">
            <v>8.3000000000000004E-2</v>
          </cell>
          <cell r="Y9">
            <v>7.6E-3</v>
          </cell>
        </row>
        <row r="10">
          <cell r="S10" t="str">
            <v>22</v>
          </cell>
          <cell r="T10">
            <v>4.4999999999999998E-2</v>
          </cell>
          <cell r="U10">
            <v>0.32</v>
          </cell>
          <cell r="V10">
            <v>0.60709999999999997</v>
          </cell>
          <cell r="W10">
            <v>2.5999999999999999E-2</v>
          </cell>
          <cell r="X10">
            <v>8.3000000000000004E-2</v>
          </cell>
          <cell r="Y10">
            <v>2.63E-3</v>
          </cell>
        </row>
        <row r="11">
          <cell r="S11" t="str">
            <v>23</v>
          </cell>
          <cell r="T11">
            <v>4.4999999999999998E-2</v>
          </cell>
          <cell r="U11">
            <v>0.36499999999999999</v>
          </cell>
          <cell r="V11">
            <v>0.3664</v>
          </cell>
          <cell r="W11">
            <v>2.5999999999999999E-2</v>
          </cell>
          <cell r="X11">
            <v>8.3000000000000004E-2</v>
          </cell>
          <cell r="Y11">
            <v>2.0899999999999998E-3</v>
          </cell>
        </row>
        <row r="12">
          <cell r="S12" t="str">
            <v>24</v>
          </cell>
          <cell r="T12">
            <v>4.4999999999999998E-2</v>
          </cell>
          <cell r="U12">
            <v>0.35599999999999998</v>
          </cell>
          <cell r="V12">
            <v>0.4012</v>
          </cell>
          <cell r="W12">
            <v>2.5999999999999999E-2</v>
          </cell>
          <cell r="X12">
            <v>8.3000000000000004E-2</v>
          </cell>
          <cell r="Y12">
            <v>1.81E-3</v>
          </cell>
        </row>
        <row r="13">
          <cell r="S13" t="str">
            <v>25</v>
          </cell>
          <cell r="T13">
            <v>4.4999999999999998E-2</v>
          </cell>
          <cell r="U13">
            <v>0.38</v>
          </cell>
          <cell r="V13">
            <v>0.30359999999999998</v>
          </cell>
          <cell r="W13">
            <v>2.5999999999999999E-2</v>
          </cell>
          <cell r="X13">
            <v>8.3000000000000004E-2</v>
          </cell>
          <cell r="Y13">
            <v>1.82E-3</v>
          </cell>
        </row>
        <row r="14">
          <cell r="S14" t="str">
            <v>26</v>
          </cell>
          <cell r="T14">
            <v>4.4999999999999998E-2</v>
          </cell>
          <cell r="U14">
            <v>0.375</v>
          </cell>
          <cell r="V14">
            <v>0.31459999999999999</v>
          </cell>
          <cell r="W14">
            <v>2.5999999999999999E-2</v>
          </cell>
          <cell r="X14">
            <v>8.3000000000000004E-2</v>
          </cell>
          <cell r="Y14">
            <v>1.8799999999999999E-3</v>
          </cell>
        </row>
        <row r="15">
          <cell r="S15" t="str">
            <v>27</v>
          </cell>
          <cell r="T15">
            <v>4.4999999999999998E-2</v>
          </cell>
          <cell r="U15">
            <v>0.36</v>
          </cell>
          <cell r="V15">
            <v>0.33610000000000001</v>
          </cell>
          <cell r="W15">
            <v>2.5999999999999999E-2</v>
          </cell>
          <cell r="X15">
            <v>8.3000000000000004E-2</v>
          </cell>
          <cell r="Y15">
            <v>1.97E-3</v>
          </cell>
        </row>
      </sheetData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Details"/>
    </sheetNames>
    <sheetDataSet>
      <sheetData sheetId="0" refreshError="1">
        <row r="75">
          <cell r="C75">
            <v>1.03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D3E2F-80FF-42A3-9D86-8107D6F4DB88}">
  <sheetPr>
    <tabColor rgb="FFCCFFCC"/>
  </sheetPr>
  <dimension ref="B1:T39"/>
  <sheetViews>
    <sheetView tabSelected="1" workbookViewId="0">
      <selection activeCell="R18" sqref="R18"/>
    </sheetView>
  </sheetViews>
  <sheetFormatPr defaultColWidth="9.140625" defaultRowHeight="12.75" x14ac:dyDescent="0.2"/>
  <cols>
    <col min="1" max="1" width="9.140625" style="2"/>
    <col min="2" max="2" width="39.140625" style="2" customWidth="1"/>
    <col min="3" max="3" width="11.140625" style="2" bestFit="1" customWidth="1"/>
    <col min="4" max="4" width="14.140625" style="2" bestFit="1" customWidth="1"/>
    <col min="5" max="5" width="17.42578125" style="2" bestFit="1" customWidth="1"/>
    <col min="6" max="6" width="9.140625" style="2"/>
    <col min="7" max="7" width="13.42578125" style="2" customWidth="1"/>
    <col min="8" max="16384" width="9.140625" style="2"/>
  </cols>
  <sheetData>
    <row r="1" spans="2:20" ht="13.5" thickBot="1" x14ac:dyDescent="0.25">
      <c r="B1" s="1"/>
      <c r="E1" s="3"/>
    </row>
    <row r="2" spans="2:20" ht="13.5" thickTop="1" x14ac:dyDescent="0.2">
      <c r="B2" s="6"/>
      <c r="C2" s="7"/>
      <c r="D2" s="7"/>
      <c r="E2" s="8"/>
    </row>
    <row r="3" spans="2:20" ht="18" x14ac:dyDescent="0.25">
      <c r="B3" s="61" t="s">
        <v>0</v>
      </c>
      <c r="C3" s="62"/>
      <c r="D3" s="62"/>
      <c r="E3" s="63"/>
    </row>
    <row r="4" spans="2:20" ht="18" x14ac:dyDescent="0.25">
      <c r="B4" s="61" t="s">
        <v>1</v>
      </c>
      <c r="C4" s="64"/>
      <c r="D4" s="64"/>
      <c r="E4" s="65"/>
    </row>
    <row r="5" spans="2:20" ht="13.5" thickBot="1" x14ac:dyDescent="0.25">
      <c r="B5" s="66"/>
      <c r="C5" s="67"/>
      <c r="D5" s="67"/>
      <c r="E5" s="68"/>
    </row>
    <row r="6" spans="2:20" ht="26.25" thickTop="1" x14ac:dyDescent="0.2">
      <c r="B6" s="69" t="s">
        <v>2</v>
      </c>
      <c r="C6" s="70" t="s">
        <v>4</v>
      </c>
      <c r="D6" s="71" t="s">
        <v>37</v>
      </c>
      <c r="E6" s="71" t="s">
        <v>5</v>
      </c>
    </row>
    <row r="7" spans="2:20" x14ac:dyDescent="0.2">
      <c r="B7" s="60" t="s">
        <v>6</v>
      </c>
      <c r="C7" s="49">
        <f>1*2+1*2</f>
        <v>4</v>
      </c>
      <c r="D7" s="10"/>
      <c r="E7" s="47">
        <f>D7*C7</f>
        <v>0</v>
      </c>
      <c r="G7" s="4"/>
      <c r="T7" s="9"/>
    </row>
    <row r="8" spans="2:20" x14ac:dyDescent="0.2">
      <c r="B8" s="60" t="s">
        <v>7</v>
      </c>
      <c r="C8" s="49">
        <f>1*4+1*4</f>
        <v>8</v>
      </c>
      <c r="D8" s="10"/>
      <c r="E8" s="47">
        <f>D8*C8</f>
        <v>0</v>
      </c>
      <c r="G8" s="4"/>
    </row>
    <row r="9" spans="2:20" x14ac:dyDescent="0.2">
      <c r="B9" s="60" t="s">
        <v>8</v>
      </c>
      <c r="C9" s="49">
        <f>1*4+1*4</f>
        <v>8</v>
      </c>
      <c r="D9" s="10"/>
      <c r="E9" s="47">
        <f>D9*C9</f>
        <v>0</v>
      </c>
      <c r="G9" s="4"/>
    </row>
    <row r="10" spans="2:20" x14ac:dyDescent="0.2">
      <c r="B10" s="24" t="s">
        <v>9</v>
      </c>
      <c r="C10" s="25"/>
      <c r="D10" s="25" t="s">
        <v>3</v>
      </c>
      <c r="E10" s="27">
        <f>SUM(E7:E9)</f>
        <v>0</v>
      </c>
      <c r="G10" s="5"/>
    </row>
    <row r="11" spans="2:20" ht="13.5" thickBot="1" x14ac:dyDescent="0.25">
      <c r="B11" s="15" t="s">
        <v>10</v>
      </c>
      <c r="C11" s="51"/>
      <c r="D11" s="51"/>
      <c r="E11" s="17"/>
    </row>
    <row r="12" spans="2:20" ht="14.25" thickTop="1" thickBot="1" x14ac:dyDescent="0.25">
      <c r="B12" s="52" t="s">
        <v>11</v>
      </c>
      <c r="C12" s="53"/>
      <c r="D12" s="53"/>
      <c r="E12" s="54">
        <f>0.75%*E10</f>
        <v>0</v>
      </c>
    </row>
    <row r="13" spans="2:20" ht="13.5" thickTop="1" x14ac:dyDescent="0.2">
      <c r="B13" s="55" t="s">
        <v>12</v>
      </c>
      <c r="C13" s="56"/>
      <c r="D13" s="57"/>
      <c r="E13" s="58"/>
    </row>
    <row r="14" spans="2:20" ht="25.5" x14ac:dyDescent="0.2">
      <c r="B14" s="43" t="s">
        <v>13</v>
      </c>
      <c r="C14" s="44" t="s">
        <v>4</v>
      </c>
      <c r="D14" s="45" t="s">
        <v>14</v>
      </c>
      <c r="E14" s="46" t="s">
        <v>5</v>
      </c>
    </row>
    <row r="15" spans="2:20" x14ac:dyDescent="0.2">
      <c r="B15" s="43"/>
      <c r="C15" s="44"/>
      <c r="D15" s="45"/>
      <c r="E15" s="59" t="s">
        <v>3</v>
      </c>
    </row>
    <row r="16" spans="2:20" ht="25.5" x14ac:dyDescent="0.2">
      <c r="B16" s="35" t="s">
        <v>15</v>
      </c>
      <c r="C16" s="49">
        <f>(5*4*1)*4+(5*4*1)*4</f>
        <v>160</v>
      </c>
      <c r="D16" s="10"/>
      <c r="E16" s="47">
        <f t="shared" ref="E16:E21" si="0">D16*C16</f>
        <v>0</v>
      </c>
    </row>
    <row r="17" spans="2:10" ht="25.5" x14ac:dyDescent="0.2">
      <c r="B17" s="35" t="s">
        <v>16</v>
      </c>
      <c r="C17" s="49">
        <f>(5*1)*4+(5*1)*4</f>
        <v>40</v>
      </c>
      <c r="D17" s="10"/>
      <c r="E17" s="47">
        <f t="shared" si="0"/>
        <v>0</v>
      </c>
    </row>
    <row r="18" spans="2:10" ht="25.5" x14ac:dyDescent="0.2">
      <c r="B18" s="35" t="s">
        <v>17</v>
      </c>
      <c r="C18" s="49">
        <f>5*1</f>
        <v>5</v>
      </c>
      <c r="D18" s="10"/>
      <c r="E18" s="47">
        <f t="shared" si="0"/>
        <v>0</v>
      </c>
    </row>
    <row r="19" spans="2:10" ht="25.5" x14ac:dyDescent="0.2">
      <c r="B19" s="35" t="s">
        <v>18</v>
      </c>
      <c r="C19" s="49">
        <f>1000*15%</f>
        <v>150</v>
      </c>
      <c r="D19" s="10"/>
      <c r="E19" s="47">
        <f t="shared" si="0"/>
        <v>0</v>
      </c>
    </row>
    <row r="20" spans="2:10" x14ac:dyDescent="0.2">
      <c r="B20" s="35" t="s">
        <v>19</v>
      </c>
      <c r="C20" s="49">
        <f>1*4+1*4</f>
        <v>8</v>
      </c>
      <c r="D20" s="10"/>
      <c r="E20" s="47">
        <f t="shared" si="0"/>
        <v>0</v>
      </c>
    </row>
    <row r="21" spans="2:10" x14ac:dyDescent="0.2">
      <c r="B21" s="50" t="s">
        <v>20</v>
      </c>
      <c r="C21" s="49">
        <f>(2*5)*1</f>
        <v>10</v>
      </c>
      <c r="D21" s="10"/>
      <c r="E21" s="48">
        <f t="shared" si="0"/>
        <v>0</v>
      </c>
    </row>
    <row r="22" spans="2:10" x14ac:dyDescent="0.2">
      <c r="B22" s="24" t="s">
        <v>21</v>
      </c>
      <c r="C22" s="25"/>
      <c r="D22" s="26"/>
      <c r="E22" s="38">
        <f>SUM(E16:E21)</f>
        <v>0</v>
      </c>
    </row>
    <row r="23" spans="2:10" x14ac:dyDescent="0.2">
      <c r="B23" s="39" t="s">
        <v>22</v>
      </c>
      <c r="C23" s="40"/>
      <c r="D23" s="41"/>
      <c r="E23" s="42"/>
    </row>
    <row r="24" spans="2:10" ht="25.5" x14ac:dyDescent="0.2">
      <c r="B24" s="43" t="s">
        <v>13</v>
      </c>
      <c r="C24" s="44" t="s">
        <v>4</v>
      </c>
      <c r="D24" s="45" t="s">
        <v>14</v>
      </c>
      <c r="E24" s="46" t="s">
        <v>5</v>
      </c>
    </row>
    <row r="25" spans="2:10" ht="25.5" x14ac:dyDescent="0.2">
      <c r="B25" s="33" t="s">
        <v>23</v>
      </c>
      <c r="C25" s="34">
        <f>(4*9)*2+(4*4)*2</f>
        <v>104</v>
      </c>
      <c r="D25" s="11"/>
      <c r="E25" s="32">
        <f>C25*D25</f>
        <v>0</v>
      </c>
    </row>
    <row r="26" spans="2:10" ht="38.25" x14ac:dyDescent="0.2">
      <c r="B26" s="35" t="s">
        <v>24</v>
      </c>
      <c r="C26" s="34">
        <f t="shared" ref="C26:C28" si="1">(4*9)*2+(4*4)*2</f>
        <v>104</v>
      </c>
      <c r="D26" s="12"/>
      <c r="E26" s="32">
        <f t="shared" ref="E26:E31" si="2">C26*D26</f>
        <v>0</v>
      </c>
    </row>
    <row r="27" spans="2:10" ht="25.5" x14ac:dyDescent="0.2">
      <c r="B27" s="36" t="s">
        <v>25</v>
      </c>
      <c r="C27" s="34">
        <f t="shared" si="1"/>
        <v>104</v>
      </c>
      <c r="D27" s="11"/>
      <c r="E27" s="32">
        <f t="shared" si="2"/>
        <v>0</v>
      </c>
    </row>
    <row r="28" spans="2:10" ht="25.5" x14ac:dyDescent="0.2">
      <c r="B28" s="35" t="s">
        <v>26</v>
      </c>
      <c r="C28" s="34">
        <f t="shared" si="1"/>
        <v>104</v>
      </c>
      <c r="D28" s="12"/>
      <c r="E28" s="32">
        <f t="shared" si="2"/>
        <v>0</v>
      </c>
      <c r="G28" s="4"/>
    </row>
    <row r="29" spans="2:10" customFormat="1" ht="51" x14ac:dyDescent="0.2">
      <c r="B29" s="35" t="s">
        <v>27</v>
      </c>
      <c r="C29" s="34">
        <f>(4*9)*2+(4*4)*2</f>
        <v>104</v>
      </c>
      <c r="D29" s="11"/>
      <c r="E29" s="32">
        <f t="shared" si="2"/>
        <v>0</v>
      </c>
      <c r="G29" s="4"/>
      <c r="J29" s="2"/>
    </row>
    <row r="30" spans="2:10" ht="51" x14ac:dyDescent="0.2">
      <c r="B30" s="35" t="s">
        <v>28</v>
      </c>
      <c r="C30" s="34">
        <f>(4*9)*2+(4*4)*2</f>
        <v>104</v>
      </c>
      <c r="D30" s="12"/>
      <c r="E30" s="32">
        <f t="shared" si="2"/>
        <v>0</v>
      </c>
      <c r="G30" s="4"/>
    </row>
    <row r="31" spans="2:10" ht="25.5" x14ac:dyDescent="0.2">
      <c r="B31" s="35" t="s">
        <v>29</v>
      </c>
      <c r="C31" s="34">
        <f t="shared" ref="C31" si="3">(4*9)*2+(4*4)*2</f>
        <v>104</v>
      </c>
      <c r="D31" s="12"/>
      <c r="E31" s="32">
        <f t="shared" si="2"/>
        <v>0</v>
      </c>
      <c r="G31" s="4"/>
    </row>
    <row r="32" spans="2:10" ht="25.5" x14ac:dyDescent="0.2">
      <c r="B32" s="35" t="s">
        <v>30</v>
      </c>
      <c r="C32" s="37">
        <v>2</v>
      </c>
      <c r="D32" s="13"/>
      <c r="E32" s="32">
        <f t="shared" ref="E25:E33" si="4">D32*C32</f>
        <v>0</v>
      </c>
      <c r="G32" s="4"/>
    </row>
    <row r="33" spans="2:7" x14ac:dyDescent="0.2">
      <c r="B33" s="35" t="s">
        <v>31</v>
      </c>
      <c r="C33" s="37">
        <f>1*10+1*10</f>
        <v>20</v>
      </c>
      <c r="D33" s="13"/>
      <c r="E33" s="32">
        <f t="shared" si="4"/>
        <v>0</v>
      </c>
      <c r="G33" s="5"/>
    </row>
    <row r="34" spans="2:7" x14ac:dyDescent="0.2">
      <c r="B34" s="24" t="s">
        <v>32</v>
      </c>
      <c r="C34" s="25"/>
      <c r="D34" s="26"/>
      <c r="E34" s="27">
        <f>SUM(E25:E33)</f>
        <v>0</v>
      </c>
      <c r="G34" s="5"/>
    </row>
    <row r="35" spans="2:7" x14ac:dyDescent="0.2">
      <c r="B35" s="28" t="s">
        <v>33</v>
      </c>
      <c r="C35" s="29"/>
      <c r="D35" s="30"/>
      <c r="E35" s="31"/>
      <c r="G35" s="5"/>
    </row>
    <row r="36" spans="2:7" ht="13.5" thickBot="1" x14ac:dyDescent="0.25">
      <c r="B36" s="22" t="s">
        <v>34</v>
      </c>
      <c r="C36" s="23">
        <v>8</v>
      </c>
      <c r="D36" s="14"/>
      <c r="E36" s="21">
        <f>ROUND(C36*D36,0)</f>
        <v>0</v>
      </c>
      <c r="G36" s="5"/>
    </row>
    <row r="37" spans="2:7" ht="14.25" thickTop="1" thickBot="1" x14ac:dyDescent="0.25">
      <c r="B37" s="15" t="s">
        <v>35</v>
      </c>
      <c r="C37" s="16"/>
      <c r="D37" s="16"/>
      <c r="E37" s="17">
        <f>SUM(E36)</f>
        <v>0</v>
      </c>
    </row>
    <row r="38" spans="2:7" ht="13.5" thickBot="1" x14ac:dyDescent="0.25">
      <c r="B38" s="18" t="s">
        <v>36</v>
      </c>
      <c r="C38" s="19"/>
      <c r="D38" s="19"/>
      <c r="E38" s="20">
        <f>E34+E22+E10+E37+E12</f>
        <v>0</v>
      </c>
    </row>
    <row r="39" spans="2:7" ht="13.5" thickTop="1" x14ac:dyDescent="0.2"/>
  </sheetData>
  <sheetProtection algorithmName="SHA-512" hashValue="3auKZC9ehBm3fZ1TM2pID2dRstD+VSOnztim66WY+kk7HLUPDIV04g3jkExhH48dnC+Ljm69lCcRDzUP8NmA1A==" saltValue="8OhV9fKPvn1QDWiFBPwy8A==" spinCount="100000" sheet="1" objects="1" scenarios="1"/>
  <mergeCells count="2">
    <mergeCell ref="B3:E3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 Yanfolila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Ganaba, Hamadoun</dc:creator>
  <cp:lastModifiedBy>Ganaba, Hamadoun</cp:lastModifiedBy>
  <dcterms:created xsi:type="dcterms:W3CDTF">2023-12-27T12:56:34Z</dcterms:created>
  <dcterms:modified xsi:type="dcterms:W3CDTF">2023-12-27T13:07:06Z</dcterms:modified>
</cp:coreProperties>
</file>