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codeName="ThisWorkbook"/>
  <xr:revisionPtr revIDLastSave="0" documentId="8_{0144F84A-35D7-4044-B898-330544822BE0}" xr6:coauthVersionLast="47" xr6:coauthVersionMax="47" xr10:uidLastSave="{00000000-0000-0000-0000-000000000000}"/>
  <bookViews>
    <workbookView xWindow="-98" yWindow="-98" windowWidth="21795" windowHeight="12975" activeTab="3" xr2:uid="{00000000-000D-0000-FFFF-FFFF00000000}"/>
  </bookViews>
  <sheets>
    <sheet name="Distribution Plan_Intrants Mopt" sheetId="1" r:id="rId1"/>
    <sheet name="Distribution Plan_Farine_Mopti" sheetId="4" r:id="rId2"/>
    <sheet name="Distribution Plan_Farine_Tombou" sheetId="3" r:id="rId3"/>
    <sheet name="Distribution Plan_Intrants TBT" sheetId="5" r:id="rId4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localSheetId="1" hidden="1">OFFSET([0]!Data.Top.Left,1,0)</definedName>
    <definedName name="Data.Dump" localSheetId="2" hidden="1">OFFSET([0]!Data.Top.Left,1,0)</definedName>
    <definedName name="Data.Dump" localSheetId="3" hidden="1">OFFSET([0]!Data.Top.Left,1,0)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localSheetId="1" hidden="1">OFFSET([0]!Data.Top.Left,1,0)</definedName>
    <definedName name="Ownership" localSheetId="2" hidden="1">OFFSET([0]!Data.Top.Left,1,0)</definedName>
    <definedName name="Ownership" localSheetId="3" hidden="1">OFFSET([0]!Data.Top.Left,1,0)</definedName>
    <definedName name="Ownership" hidden="1">OFFSET([0]!Data.Top.Left,1,0)</definedName>
    <definedName name="Show.Acct.Update.Warning" hidden="1">#REF!</definedName>
    <definedName name="Show.MDB.Update.Warning" hidden="1">#REF!</definedName>
    <definedName name="_xlnm.Print_Area" localSheetId="1">'Distribution Plan_Farine_Mopti'!$A$2:$Y$38</definedName>
    <definedName name="_xlnm.Print_Area" localSheetId="2">'Distribution Plan_Farine_Tombou'!$A$2:$S$38</definedName>
    <definedName name="_xlnm.Print_Area" localSheetId="0">'Distribution Plan_Intrants Mopt'!$A$2:$Y$39</definedName>
    <definedName name="_xlnm.Print_Area" localSheetId="3">'Distribution Plan_Intrants TBT'!$A$2:$S$32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4" i="1" l="1"/>
  <c r="X15" i="1"/>
  <c r="X16" i="1"/>
  <c r="X17" i="1"/>
  <c r="X18" i="1"/>
  <c r="X19" i="1"/>
  <c r="X20" i="1"/>
  <c r="X21" i="1"/>
  <c r="X22" i="1"/>
  <c r="X23" i="1"/>
  <c r="X12" i="1"/>
  <c r="X13" i="1"/>
  <c r="H16" i="1"/>
  <c r="E16" i="1"/>
  <c r="E14" i="1"/>
  <c r="E12" i="1"/>
  <c r="E13" i="1"/>
  <c r="E15" i="1"/>
  <c r="E17" i="1"/>
  <c r="E18" i="1"/>
  <c r="E19" i="1"/>
  <c r="E20" i="1"/>
  <c r="E21" i="1"/>
  <c r="E22" i="1"/>
  <c r="X12" i="4"/>
  <c r="X13" i="4"/>
  <c r="E12" i="4"/>
  <c r="E13" i="4"/>
  <c r="R12" i="3"/>
  <c r="R13" i="3"/>
  <c r="R14" i="3"/>
  <c r="R15" i="3"/>
  <c r="R16" i="3"/>
  <c r="E12" i="3"/>
  <c r="E13" i="3"/>
  <c r="E14" i="3"/>
  <c r="E15" i="3"/>
  <c r="Q11" i="3"/>
  <c r="N12" i="3"/>
  <c r="N11" i="3"/>
  <c r="K11" i="3"/>
  <c r="H12" i="3"/>
  <c r="H13" i="3"/>
  <c r="H14" i="3"/>
  <c r="H15" i="3"/>
  <c r="H11" i="3"/>
  <c r="W12" i="4" l="1"/>
  <c r="W13" i="4"/>
  <c r="W11" i="4"/>
  <c r="T12" i="4"/>
  <c r="T11" i="4"/>
  <c r="Q13" i="4"/>
  <c r="Q12" i="4"/>
  <c r="Q11" i="4"/>
  <c r="N12" i="4"/>
  <c r="N11" i="4"/>
  <c r="K13" i="4"/>
  <c r="K12" i="4"/>
  <c r="X14" i="4"/>
  <c r="K11" i="4"/>
  <c r="H13" i="4"/>
  <c r="H12" i="4"/>
  <c r="H11" i="4"/>
  <c r="R21" i="5"/>
  <c r="R20" i="5"/>
  <c r="R19" i="5"/>
  <c r="R12" i="5"/>
  <c r="R13" i="5"/>
  <c r="R14" i="5"/>
  <c r="R15" i="5"/>
  <c r="R16" i="5"/>
  <c r="R17" i="5"/>
  <c r="R18" i="5"/>
  <c r="R11" i="5"/>
  <c r="E19" i="5"/>
  <c r="E20" i="5"/>
  <c r="Q16" i="5"/>
  <c r="N16" i="5"/>
  <c r="K17" i="5"/>
  <c r="K16" i="5"/>
  <c r="H17" i="5"/>
  <c r="H18" i="5"/>
  <c r="H19" i="5"/>
  <c r="H20" i="5"/>
  <c r="H16" i="5"/>
  <c r="Q11" i="5"/>
  <c r="N11" i="5"/>
  <c r="K12" i="5"/>
  <c r="K11" i="5"/>
  <c r="H12" i="5"/>
  <c r="H13" i="5"/>
  <c r="H14" i="5"/>
  <c r="H15" i="5"/>
  <c r="H11" i="5"/>
  <c r="E12" i="5"/>
  <c r="E13" i="5"/>
  <c r="E14" i="5"/>
  <c r="E15" i="5"/>
  <c r="E16" i="5"/>
  <c r="E17" i="5"/>
  <c r="E18" i="5"/>
  <c r="E22" i="5"/>
  <c r="E11" i="5"/>
  <c r="AA195" i="5"/>
  <c r="AB195" i="5" s="1"/>
  <c r="AC195" i="5" s="1"/>
  <c r="AD195" i="5" s="1"/>
  <c r="AE195" i="5" s="1"/>
  <c r="AF195" i="5" s="1"/>
  <c r="AG195" i="5" s="1"/>
  <c r="AH195" i="5" s="1"/>
  <c r="AI195" i="5" s="1"/>
  <c r="AJ195" i="5" s="1"/>
  <c r="AK195" i="5" s="1"/>
  <c r="AL195" i="5" s="1"/>
  <c r="R22" i="5"/>
  <c r="W21" i="1"/>
  <c r="W22" i="1"/>
  <c r="W20" i="1"/>
  <c r="T21" i="1"/>
  <c r="T20" i="1"/>
  <c r="Q21" i="1"/>
  <c r="Q22" i="1"/>
  <c r="Q20" i="1"/>
  <c r="N21" i="1"/>
  <c r="N20" i="1"/>
  <c r="W18" i="1"/>
  <c r="W19" i="1"/>
  <c r="W17" i="1"/>
  <c r="T18" i="1"/>
  <c r="T17" i="1"/>
  <c r="Q18" i="1"/>
  <c r="Q19" i="1"/>
  <c r="Q17" i="1"/>
  <c r="N18" i="1"/>
  <c r="N17" i="1"/>
  <c r="H15" i="1"/>
  <c r="H14" i="1"/>
  <c r="K14" i="1"/>
  <c r="N11" i="1"/>
  <c r="H13" i="1"/>
  <c r="H12" i="1"/>
  <c r="F11" i="1"/>
  <c r="E11" i="1" s="1"/>
  <c r="E11" i="3"/>
  <c r="R11" i="3"/>
  <c r="E11" i="4"/>
  <c r="AG201" i="4"/>
  <c r="AH201" i="4" s="1"/>
  <c r="AI201" i="4" s="1"/>
  <c r="AJ201" i="4" s="1"/>
  <c r="AK201" i="4" s="1"/>
  <c r="AL201" i="4" s="1"/>
  <c r="AM201" i="4" s="1"/>
  <c r="AN201" i="4" s="1"/>
  <c r="AO201" i="4" s="1"/>
  <c r="AP201" i="4" s="1"/>
  <c r="AQ201" i="4" s="1"/>
  <c r="AR201" i="4" s="1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AA201" i="3"/>
  <c r="AB201" i="3" s="1"/>
  <c r="AC201" i="3" s="1"/>
  <c r="AD201" i="3" s="1"/>
  <c r="AE201" i="3" s="1"/>
  <c r="AF201" i="3" s="1"/>
  <c r="AG201" i="3" s="1"/>
  <c r="AH201" i="3" s="1"/>
  <c r="AI201" i="3" s="1"/>
  <c r="AJ201" i="3" s="1"/>
  <c r="AK201" i="3" s="1"/>
  <c r="AL201" i="3" s="1"/>
  <c r="R28" i="3"/>
  <c r="R27" i="3"/>
  <c r="R26" i="3"/>
  <c r="R25" i="3"/>
  <c r="R24" i="3"/>
  <c r="R23" i="3"/>
  <c r="R22" i="3"/>
  <c r="R21" i="3"/>
  <c r="R20" i="3"/>
  <c r="R19" i="3"/>
  <c r="R18" i="3"/>
  <c r="R17" i="3"/>
  <c r="X24" i="1"/>
  <c r="X25" i="1"/>
  <c r="X26" i="1"/>
  <c r="X27" i="1"/>
  <c r="X28" i="1"/>
  <c r="X29" i="1"/>
  <c r="AG202" i="1"/>
  <c r="AH202" i="1" s="1"/>
  <c r="X11" i="4" l="1"/>
  <c r="H11" i="1"/>
  <c r="X11" i="1" s="1"/>
  <c r="AI202" i="1"/>
  <c r="AJ202" i="1" l="1"/>
  <c r="AK202" i="1" l="1"/>
  <c r="AL202" i="1" l="1"/>
  <c r="AM202" i="1" l="1"/>
  <c r="AN202" i="1" l="1"/>
  <c r="AO202" i="1" l="1"/>
  <c r="AP202" i="1" l="1"/>
  <c r="AQ202" i="1" l="1"/>
  <c r="AR202" i="1" l="1"/>
</calcChain>
</file>

<file path=xl/sharedStrings.xml><?xml version="1.0" encoding="utf-8"?>
<sst xmlns="http://schemas.openxmlformats.org/spreadsheetml/2006/main" count="277" uniqueCount="92">
  <si>
    <t>DESCRIPTION</t>
  </si>
  <si>
    <t>OCT</t>
  </si>
  <si>
    <t>MONTH TABLE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</si>
  <si>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</si>
  <si>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</si>
  <si>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</si>
  <si>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</si>
  <si>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</si>
  <si>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</si>
  <si>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</si>
  <si>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</si>
  <si>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</si>
  <si>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NOV</t>
  </si>
  <si>
    <t>DEC</t>
  </si>
  <si>
    <t>Distribution Plan</t>
  </si>
  <si>
    <t>COUNTRY:</t>
  </si>
  <si>
    <t xml:space="preserve">      DATE:</t>
  </si>
  <si>
    <t>Unité/
Conditionnement</t>
  </si>
  <si>
    <t xml:space="preserve">Mali </t>
  </si>
  <si>
    <t>TOTAL</t>
  </si>
  <si>
    <t xml:space="preserve">KIT N° </t>
  </si>
  <si>
    <t xml:space="preserve">Mopti </t>
  </si>
  <si>
    <t>Djenné</t>
  </si>
  <si>
    <t>Bandiiagara</t>
  </si>
  <si>
    <t>Bankas</t>
  </si>
  <si>
    <t>Koro</t>
  </si>
  <si>
    <t>Nombre de Ménage / Beneficiaire</t>
  </si>
  <si>
    <t xml:space="preserve">Engrais organique </t>
  </si>
  <si>
    <t>Farine enrichie</t>
  </si>
  <si>
    <t>Tombouctou</t>
  </si>
  <si>
    <t>Diré</t>
  </si>
  <si>
    <t>Goundam</t>
  </si>
  <si>
    <t>Doutzan</t>
  </si>
  <si>
    <t>Nombre de bénéficiaire</t>
  </si>
  <si>
    <t>Quantité</t>
  </si>
  <si>
    <t>Sites / Communes</t>
  </si>
  <si>
    <t>Quantié</t>
  </si>
  <si>
    <t>Niafunké</t>
  </si>
  <si>
    <t>Sites/ Communes</t>
  </si>
  <si>
    <t xml:space="preserve">Sites d'echange </t>
  </si>
  <si>
    <t xml:space="preserve">Soufouroulaye </t>
  </si>
  <si>
    <t>Sévaré ville</t>
  </si>
  <si>
    <t>Mopti ville</t>
  </si>
  <si>
    <t>Sites d'echange</t>
  </si>
  <si>
    <t>Djenné ville</t>
  </si>
  <si>
    <t>Bandiagara Ville</t>
  </si>
  <si>
    <t>Dourou</t>
  </si>
  <si>
    <t>Site d'echange</t>
  </si>
  <si>
    <t>Bankass ville</t>
  </si>
  <si>
    <t>Dimbal</t>
  </si>
  <si>
    <t>Kani-Bonzon</t>
  </si>
  <si>
    <t>Site d'échange</t>
  </si>
  <si>
    <t>Douentza</t>
  </si>
  <si>
    <t>Koubouwel</t>
  </si>
  <si>
    <t>Koro ville</t>
  </si>
  <si>
    <t>Koporo-pen</t>
  </si>
  <si>
    <t>Koporo-Na</t>
  </si>
  <si>
    <t xml:space="preserve"> Tonne/ sac de  50kg</t>
  </si>
  <si>
    <t>Kg/ Sac 60kg</t>
  </si>
  <si>
    <t xml:space="preserve">Semences (Riz Adny11 </t>
  </si>
  <si>
    <t>Semences Mil Toro Gnon</t>
  </si>
  <si>
    <t>Kg/Sac de 20kg</t>
  </si>
  <si>
    <t>N/A</t>
  </si>
  <si>
    <t>Semences Niébé</t>
  </si>
  <si>
    <t xml:space="preserve">Niafunké </t>
  </si>
  <si>
    <t>Sites / cercles</t>
  </si>
  <si>
    <t>Ber</t>
  </si>
  <si>
    <t>Toya</t>
  </si>
  <si>
    <t>Aglal</t>
  </si>
  <si>
    <t>Bourem Inaly</t>
  </si>
  <si>
    <t>Douekiré</t>
  </si>
  <si>
    <t>Kaneye</t>
  </si>
  <si>
    <t>Niafunké vile</t>
  </si>
  <si>
    <t>Diré ville</t>
  </si>
  <si>
    <t>Semence Riz Adny 11</t>
  </si>
  <si>
    <t xml:space="preserve">Kg/Sac de 60Kg </t>
  </si>
  <si>
    <t>kg/Sachet de 1kg à conditionner dans les cartons de 30kg</t>
  </si>
  <si>
    <t xml:space="preserve">Site d'échange </t>
  </si>
  <si>
    <t>Soufouroulaye</t>
  </si>
  <si>
    <t>Sévaré</t>
  </si>
  <si>
    <t>Mopti viille</t>
  </si>
  <si>
    <t>Touara</t>
  </si>
  <si>
    <t>M'Biabougou</t>
  </si>
  <si>
    <t xml:space="preserve">Bandiagara </t>
  </si>
  <si>
    <t>Bankass</t>
  </si>
  <si>
    <t>Kanibonzon</t>
  </si>
  <si>
    <t>koporo-pen</t>
  </si>
  <si>
    <t>kg/Sachet de 1kg à conditionner dans les cartons de de 30kg</t>
  </si>
  <si>
    <t>Agal</t>
  </si>
  <si>
    <t>Bourem inaly</t>
  </si>
  <si>
    <t>Douékiré</t>
  </si>
  <si>
    <t>site d'echange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</si>
</sst>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&quot;£&quot;* #,##0_-;\-&quot;£&quot;* #,##0_-;_-&quot;£&quot;* &quot;-&quot;_-;_-@_-"/>
    <numFmt numFmtId="168" formatCode="_-&quot;£&quot;* #,##0.00_-;\-&quot;£&quot;* #,##0.00_-;_-&quot;£&quot;* &quot;-&quot;??_-;_-@_-"/>
    <numFmt numFmtId="169" formatCode="0.00%_);[Red]\(0.00%\)"/>
    <numFmt numFmtId="170" formatCode="0%_);[Red]\(0%\)"/>
    <numFmt numFmtId="171" formatCode="mmmm\ d\,\ yyyy"/>
    <numFmt numFmtId="172" formatCode="m/d"/>
  </numFmts>
  <fonts count="4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26"/>
      <color indexed="9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indexed="47"/>
        <bgColor indexed="9"/>
      </patternFill>
    </fill>
    <fill>
      <patternFill patternType="solid">
        <fgColor indexed="47"/>
        <bgColor indexed="64"/>
      </patternFill>
    </fill>
    <fill>
      <patternFill patternType="gray125"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7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37" fontId="5" fillId="16" borderId="1" applyBorder="0" applyProtection="0">
      <alignment vertical="center"/>
    </xf>
    <xf numFmtId="0" fontId="22" fillId="17" borderId="0" applyNumberFormat="0" applyBorder="0" applyAlignment="0" applyProtection="0"/>
    <xf numFmtId="164" fontId="6" fillId="0" borderId="2">
      <protection locked="0"/>
    </xf>
    <xf numFmtId="0" fontId="7" fillId="18" borderId="0" applyBorder="0">
      <alignment horizontal="left" vertical="center" indent="1"/>
    </xf>
    <xf numFmtId="0" fontId="23" fillId="4" borderId="3" applyNumberFormat="0" applyAlignment="0" applyProtection="0"/>
    <xf numFmtId="0" fontId="24" fillId="19" borderId="4" applyNumberFormat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5"/>
    <xf numFmtId="4" fontId="6" fillId="20" borderId="5">
      <protection locked="0"/>
    </xf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6" fillId="6" borderId="0" applyNumberFormat="0" applyBorder="0" applyAlignment="0" applyProtection="0"/>
    <xf numFmtId="4" fontId="6" fillId="21" borderId="5"/>
    <xf numFmtId="166" fontId="9" fillId="0" borderId="6"/>
    <xf numFmtId="37" fontId="10" fillId="22" borderId="2" applyBorder="0">
      <alignment horizontal="left" vertical="center" indent="1"/>
    </xf>
    <xf numFmtId="37" fontId="11" fillId="23" borderId="7" applyFill="0">
      <alignment vertical="center"/>
    </xf>
    <xf numFmtId="0" fontId="11" fillId="24" borderId="8" applyNumberFormat="0">
      <alignment horizontal="left" vertical="top" indent="1"/>
    </xf>
    <xf numFmtId="0" fontId="11" fillId="16" borderId="0" applyBorder="0">
      <alignment horizontal="left" vertical="center" indent="1"/>
    </xf>
    <xf numFmtId="0" fontId="11" fillId="0" borderId="8" applyNumberFormat="0" applyFill="0">
      <alignment horizontal="centerContinuous" vertical="top"/>
    </xf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8" fillId="10" borderId="3" applyNumberFormat="0" applyAlignment="0" applyProtection="0"/>
    <xf numFmtId="166" fontId="9" fillId="0" borderId="10"/>
    <xf numFmtId="0" fontId="29" fillId="0" borderId="11" applyNumberFormat="0" applyFill="0" applyAlignment="0" applyProtection="0"/>
    <xf numFmtId="165" fontId="9" fillId="0" borderId="12"/>
    <xf numFmtId="0" fontId="30" fillId="7" borderId="0" applyNumberFormat="0" applyBorder="0" applyAlignment="0" applyProtection="0"/>
    <xf numFmtId="0" fontId="14" fillId="23" borderId="0">
      <alignment horizontal="left" wrapText="1" indent="1"/>
    </xf>
    <xf numFmtId="37" fontId="5" fillId="16" borderId="13" applyBorder="0">
      <alignment horizontal="left" vertical="center" indent="2"/>
    </xf>
    <xf numFmtId="0" fontId="15" fillId="0" borderId="0"/>
    <xf numFmtId="0" fontId="1" fillId="7" borderId="14" applyNumberFormat="0" applyFont="0" applyAlignment="0" applyProtection="0"/>
    <xf numFmtId="0" fontId="31" fillId="4" borderId="15" applyNumberFormat="0" applyAlignment="0" applyProtection="0"/>
    <xf numFmtId="170" fontId="16" fillId="25" borderId="16"/>
    <xf numFmtId="169" fontId="16" fillId="0" borderId="16" applyFont="0" applyFill="0" applyBorder="0" applyAlignment="0" applyProtection="0">
      <protection locked="0"/>
    </xf>
    <xf numFmtId="2" fontId="17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>
      <alignment horizontal="right"/>
    </xf>
    <xf numFmtId="0" fontId="19" fillId="0" borderId="0"/>
    <xf numFmtId="0" fontId="1" fillId="0" borderId="17" applyNumberFormat="0" applyFont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2" fillId="24" borderId="0" xfId="0" applyFont="1" applyFill="1"/>
    <xf numFmtId="0" fontId="2" fillId="30" borderId="19" xfId="0" applyFont="1" applyFill="1" applyBorder="1" applyAlignment="1">
      <alignment horizontal="centerContinuous"/>
    </xf>
    <xf numFmtId="0" fontId="2" fillId="30" borderId="10" xfId="0" applyFont="1" applyFill="1" applyBorder="1" applyAlignment="1">
      <alignment horizontal="centerContinuous"/>
    </xf>
    <xf numFmtId="0" fontId="2" fillId="30" borderId="20" xfId="0" applyFont="1" applyFill="1" applyBorder="1" applyAlignment="1">
      <alignment horizontal="centerContinuous"/>
    </xf>
    <xf numFmtId="0" fontId="2" fillId="30" borderId="2" xfId="0" applyFont="1" applyFill="1" applyBorder="1" applyAlignment="1">
      <alignment horizontal="right"/>
    </xf>
    <xf numFmtId="0" fontId="2" fillId="30" borderId="0" xfId="0" applyFont="1" applyFill="1" applyAlignment="1">
      <alignment horizontal="right"/>
    </xf>
    <xf numFmtId="0" fontId="2" fillId="30" borderId="24" xfId="0" applyFont="1" applyFill="1" applyBorder="1" applyAlignment="1">
      <alignment horizontal="right"/>
    </xf>
    <xf numFmtId="0" fontId="2" fillId="30" borderId="21" xfId="0" applyFont="1" applyFill="1" applyBorder="1"/>
    <xf numFmtId="0" fontId="2" fillId="30" borderId="18" xfId="0" applyFont="1" applyFill="1" applyBorder="1"/>
    <xf numFmtId="0" fontId="2" fillId="30" borderId="22" xfId="0" applyFont="1" applyFill="1" applyBorder="1"/>
    <xf numFmtId="0" fontId="2" fillId="24" borderId="0" xfId="0" applyFont="1" applyFill="1" applyAlignment="1">
      <alignment horizontal="center"/>
    </xf>
    <xf numFmtId="0" fontId="3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71" fontId="2" fillId="0" borderId="0" xfId="0" applyNumberFormat="1" applyFont="1" applyAlignment="1">
      <alignment horizontal="center"/>
    </xf>
    <xf numFmtId="0" fontId="2" fillId="24" borderId="13" xfId="0" applyFont="1" applyFill="1" applyBorder="1"/>
    <xf numFmtId="0" fontId="2" fillId="0" borderId="34" xfId="0" applyFont="1" applyBorder="1"/>
    <xf numFmtId="0" fontId="2" fillId="0" borderId="6" xfId="0" applyFont="1" applyBorder="1"/>
    <xf numFmtId="0" fontId="2" fillId="0" borderId="35" xfId="0" applyFont="1" applyBorder="1"/>
    <xf numFmtId="0" fontId="2" fillId="0" borderId="36" xfId="0" applyFont="1" applyBorder="1"/>
    <xf numFmtId="0" fontId="2" fillId="24" borderId="36" xfId="0" applyFont="1" applyFill="1" applyBorder="1" applyAlignment="1">
      <alignment horizontal="center"/>
    </xf>
    <xf numFmtId="0" fontId="2" fillId="24" borderId="37" xfId="0" applyFont="1" applyFill="1" applyBorder="1" applyAlignment="1">
      <alignment horizontal="center"/>
    </xf>
    <xf numFmtId="0" fontId="35" fillId="24" borderId="36" xfId="0" applyFont="1" applyFill="1" applyBorder="1" applyAlignment="1">
      <alignment horizontal="right"/>
    </xf>
    <xf numFmtId="171" fontId="2" fillId="0" borderId="38" xfId="0" applyNumberFormat="1" applyFont="1" applyBorder="1" applyAlignment="1">
      <alignment horizontal="center"/>
    </xf>
    <xf numFmtId="0" fontId="35" fillId="24" borderId="36" xfId="0" applyFont="1" applyFill="1" applyBorder="1"/>
    <xf numFmtId="0" fontId="2" fillId="24" borderId="31" xfId="0" applyFont="1" applyFill="1" applyBorder="1"/>
    <xf numFmtId="0" fontId="2" fillId="24" borderId="36" xfId="0" applyFont="1" applyFill="1" applyBorder="1"/>
    <xf numFmtId="0" fontId="2" fillId="24" borderId="37" xfId="0" applyFont="1" applyFill="1" applyBorder="1"/>
    <xf numFmtId="0" fontId="2" fillId="0" borderId="37" xfId="0" applyFont="1" applyBorder="1"/>
    <xf numFmtId="0" fontId="4" fillId="31" borderId="36" xfId="52" applyFill="1" applyBorder="1" applyAlignment="1" applyProtection="1">
      <alignment horizontal="center"/>
    </xf>
    <xf numFmtId="0" fontId="0" fillId="31" borderId="0" xfId="0" applyFill="1"/>
    <xf numFmtId="0" fontId="37" fillId="31" borderId="0" xfId="0" applyFont="1" applyFill="1" applyAlignment="1">
      <alignment horizontal="right"/>
    </xf>
    <xf numFmtId="0" fontId="38" fillId="31" borderId="37" xfId="0" applyFont="1" applyFill="1" applyBorder="1"/>
    <xf numFmtId="0" fontId="2" fillId="31" borderId="36" xfId="0" applyFont="1" applyFill="1" applyBorder="1"/>
    <xf numFmtId="0" fontId="2" fillId="31" borderId="0" xfId="0" applyFont="1" applyFill="1"/>
    <xf numFmtId="0" fontId="2" fillId="31" borderId="37" xfId="0" applyFont="1" applyFill="1" applyBorder="1"/>
    <xf numFmtId="0" fontId="36" fillId="0" borderId="36" xfId="0" applyFont="1" applyBorder="1"/>
    <xf numFmtId="0" fontId="36" fillId="0" borderId="0" xfId="0" applyFont="1"/>
    <xf numFmtId="0" fontId="2" fillId="0" borderId="39" xfId="0" applyFont="1" applyBorder="1"/>
    <xf numFmtId="0" fontId="2" fillId="0" borderId="8" xfId="0" applyFont="1" applyBorder="1"/>
    <xf numFmtId="0" fontId="2" fillId="0" borderId="40" xfId="0" applyFont="1" applyBorder="1"/>
    <xf numFmtId="0" fontId="2" fillId="16" borderId="33" xfId="0" applyFont="1" applyFill="1" applyBorder="1" applyAlignment="1">
      <alignment horizontal="center" vertical="center"/>
    </xf>
    <xf numFmtId="0" fontId="2" fillId="16" borderId="41" xfId="0" applyFont="1" applyFill="1" applyBorder="1" applyAlignment="1">
      <alignment horizontal="center" vertical="center"/>
    </xf>
    <xf numFmtId="172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  <xf numFmtId="0" fontId="34" fillId="16" borderId="25" xfId="0" applyFont="1" applyFill="1" applyBorder="1" applyAlignment="1">
      <alignment vertical="center" wrapText="1"/>
    </xf>
    <xf numFmtId="0" fontId="34" fillId="16" borderId="23" xfId="0" applyFont="1" applyFill="1" applyBorder="1" applyAlignment="1">
      <alignment vertical="center" wrapText="1"/>
    </xf>
    <xf numFmtId="0" fontId="2" fillId="16" borderId="23" xfId="0" applyFont="1" applyFill="1" applyBorder="1" applyAlignment="1" applyProtection="1">
      <alignment horizontal="right" vertical="center"/>
      <protection locked="0"/>
    </xf>
    <xf numFmtId="0" fontId="34" fillId="0" borderId="25" xfId="0" applyFont="1" applyBorder="1" applyAlignment="1">
      <alignment vertical="center" wrapText="1"/>
    </xf>
    <xf numFmtId="0" fontId="34" fillId="0" borderId="23" xfId="0" applyFont="1" applyBorder="1" applyAlignment="1">
      <alignment vertical="center" wrapText="1"/>
    </xf>
    <xf numFmtId="0" fontId="34" fillId="0" borderId="26" xfId="0" applyFont="1" applyBorder="1" applyAlignment="1" applyProtection="1">
      <alignment vertical="center" wrapText="1"/>
      <protection hidden="1"/>
    </xf>
    <xf numFmtId="0" fontId="34" fillId="0" borderId="27" xfId="0" applyFont="1" applyBorder="1" applyAlignment="1" applyProtection="1">
      <alignment vertical="center" wrapText="1"/>
      <protection hidden="1"/>
    </xf>
    <xf numFmtId="0" fontId="2" fillId="16" borderId="27" xfId="0" applyFont="1" applyFill="1" applyBorder="1" applyAlignment="1" applyProtection="1">
      <alignment horizontal="right" vertical="center"/>
      <protection locked="0"/>
    </xf>
    <xf numFmtId="0" fontId="34" fillId="16" borderId="28" xfId="0" applyFont="1" applyFill="1" applyBorder="1" applyAlignment="1">
      <alignment horizontal="center" vertical="center" wrapText="1"/>
    </xf>
    <xf numFmtId="0" fontId="2" fillId="16" borderId="0" xfId="0" applyFont="1" applyFill="1" applyProtection="1">
      <protection locked="0"/>
    </xf>
    <xf numFmtId="0" fontId="1" fillId="16" borderId="18" xfId="0" applyFont="1" applyFill="1" applyBorder="1" applyProtection="1">
      <protection locked="0"/>
    </xf>
    <xf numFmtId="0" fontId="2" fillId="0" borderId="23" xfId="0" applyFont="1" applyBorder="1" applyAlignment="1">
      <alignment vertical="center"/>
    </xf>
    <xf numFmtId="0" fontId="2" fillId="16" borderId="23" xfId="0" quotePrefix="1" applyFont="1" applyFill="1" applyBorder="1" applyAlignment="1" applyProtection="1">
      <alignment horizontal="center" vertical="center"/>
      <protection locked="0"/>
    </xf>
    <xf numFmtId="0" fontId="34" fillId="16" borderId="23" xfId="0" applyFont="1" applyFill="1" applyBorder="1" applyAlignment="1">
      <alignment horizontal="center" vertical="center" wrapText="1"/>
    </xf>
    <xf numFmtId="0" fontId="2" fillId="16" borderId="23" xfId="0" applyFont="1" applyFill="1" applyBorder="1" applyAlignment="1" applyProtection="1">
      <alignment horizontal="center" vertical="center"/>
      <protection locked="0"/>
    </xf>
    <xf numFmtId="0" fontId="34" fillId="0" borderId="23" xfId="0" applyFont="1" applyBorder="1" applyAlignment="1">
      <alignment horizontal="center" vertical="center" wrapText="1"/>
    </xf>
    <xf numFmtId="0" fontId="2" fillId="16" borderId="21" xfId="0" applyFont="1" applyFill="1" applyBorder="1" applyAlignment="1" applyProtection="1">
      <alignment horizontal="center" vertical="center"/>
      <protection locked="0"/>
    </xf>
    <xf numFmtId="0" fontId="2" fillId="16" borderId="21" xfId="0" applyFont="1" applyFill="1" applyBorder="1" applyAlignment="1" applyProtection="1">
      <alignment horizontal="right" vertical="center"/>
      <protection locked="0"/>
    </xf>
    <xf numFmtId="0" fontId="2" fillId="16" borderId="45" xfId="0" applyFont="1" applyFill="1" applyBorder="1" applyAlignment="1" applyProtection="1">
      <alignment horizontal="right" vertical="center"/>
      <protection locked="0"/>
    </xf>
    <xf numFmtId="0" fontId="35" fillId="29" borderId="46" xfId="0" applyFont="1" applyFill="1" applyBorder="1" applyAlignment="1" applyProtection="1">
      <alignment horizontal="center" vertical="center" wrapText="1"/>
      <protection locked="0"/>
    </xf>
    <xf numFmtId="0" fontId="35" fillId="29" borderId="24" xfId="0" applyFont="1" applyFill="1" applyBorder="1" applyAlignment="1" applyProtection="1">
      <alignment horizontal="center" vertical="center"/>
      <protection locked="0"/>
    </xf>
    <xf numFmtId="171" fontId="2" fillId="0" borderId="37" xfId="0" applyNumberFormat="1" applyFont="1" applyBorder="1" applyAlignment="1">
      <alignment horizontal="center"/>
    </xf>
    <xf numFmtId="0" fontId="35" fillId="29" borderId="21" xfId="0" applyFont="1" applyFill="1" applyBorder="1" applyAlignment="1" applyProtection="1">
      <alignment horizontal="center" vertical="center"/>
      <protection locked="0"/>
    </xf>
    <xf numFmtId="0" fontId="2" fillId="24" borderId="24" xfId="0" applyFont="1" applyFill="1" applyBorder="1"/>
    <xf numFmtId="0" fontId="2" fillId="24" borderId="54" xfId="0" applyFont="1" applyFill="1" applyBorder="1"/>
    <xf numFmtId="0" fontId="2" fillId="0" borderId="21" xfId="0" applyFont="1" applyBorder="1" applyAlignment="1">
      <alignment vertical="center"/>
    </xf>
    <xf numFmtId="0" fontId="34" fillId="16" borderId="47" xfId="0" applyFont="1" applyFill="1" applyBorder="1" applyAlignment="1">
      <alignment horizontal="center" vertical="center" wrapText="1"/>
    </xf>
    <xf numFmtId="0" fontId="34" fillId="16" borderId="47" xfId="0" applyFont="1" applyFill="1" applyBorder="1" applyAlignment="1">
      <alignment vertical="center" wrapText="1"/>
    </xf>
    <xf numFmtId="0" fontId="2" fillId="16" borderId="47" xfId="0" applyFont="1" applyFill="1" applyBorder="1" applyAlignment="1" applyProtection="1">
      <alignment horizontal="center" vertical="center"/>
      <protection locked="0"/>
    </xf>
    <xf numFmtId="0" fontId="35" fillId="29" borderId="27" xfId="0" applyFont="1" applyFill="1" applyBorder="1" applyAlignment="1" applyProtection="1">
      <alignment horizontal="center" wrapText="1"/>
      <protection locked="0"/>
    </xf>
    <xf numFmtId="0" fontId="35" fillId="29" borderId="27" xfId="0" applyFont="1" applyFill="1" applyBorder="1" applyAlignment="1" applyProtection="1">
      <alignment horizontal="center" vertical="center"/>
      <protection locked="0"/>
    </xf>
    <xf numFmtId="0" fontId="35" fillId="29" borderId="27" xfId="0" applyFont="1" applyFill="1" applyBorder="1" applyAlignment="1" applyProtection="1">
      <alignment horizontal="center" vertical="center" wrapText="1"/>
      <protection locked="0"/>
    </xf>
    <xf numFmtId="0" fontId="2" fillId="33" borderId="47" xfId="0" quotePrefix="1" applyFont="1" applyFill="1" applyBorder="1" applyAlignment="1" applyProtection="1">
      <alignment horizontal="center" vertical="center"/>
      <protection locked="0"/>
    </xf>
    <xf numFmtId="0" fontId="2" fillId="33" borderId="47" xfId="0" applyFont="1" applyFill="1" applyBorder="1" applyAlignment="1">
      <alignment horizontal="center" vertical="center"/>
    </xf>
    <xf numFmtId="0" fontId="2" fillId="33" borderId="23" xfId="0" quotePrefix="1" applyFont="1" applyFill="1" applyBorder="1" applyAlignment="1" applyProtection="1">
      <alignment horizontal="center" vertical="center"/>
      <protection locked="0"/>
    </xf>
    <xf numFmtId="0" fontId="2" fillId="33" borderId="33" xfId="0" applyFont="1" applyFill="1" applyBorder="1" applyAlignment="1">
      <alignment horizontal="center" vertical="center"/>
    </xf>
    <xf numFmtId="0" fontId="35" fillId="29" borderId="24" xfId="0" applyFont="1" applyFill="1" applyBorder="1" applyAlignment="1" applyProtection="1">
      <alignment horizontal="center" vertical="center" wrapText="1"/>
      <protection locked="0"/>
    </xf>
    <xf numFmtId="0" fontId="1" fillId="16" borderId="23" xfId="0" applyFont="1" applyFill="1" applyBorder="1" applyAlignment="1" applyProtection="1">
      <alignment horizontal="center" vertical="center"/>
      <protection locked="0"/>
    </xf>
    <xf numFmtId="0" fontId="1" fillId="16" borderId="23" xfId="0" applyFont="1" applyFill="1" applyBorder="1" applyAlignment="1" applyProtection="1">
      <alignment horizontal="center" vertical="center" wrapText="1"/>
      <protection locked="0"/>
    </xf>
    <xf numFmtId="0" fontId="35" fillId="29" borderId="0" xfId="0" applyFont="1" applyFill="1" applyAlignment="1" applyProtection="1">
      <alignment horizontal="center" vertical="center" wrapText="1"/>
      <protection locked="0"/>
    </xf>
    <xf numFmtId="0" fontId="1" fillId="16" borderId="21" xfId="0" applyFont="1" applyFill="1" applyBorder="1" applyAlignment="1" applyProtection="1">
      <alignment horizontal="center" vertical="center"/>
      <protection locked="0"/>
    </xf>
    <xf numFmtId="0" fontId="0" fillId="0" borderId="43" xfId="0" applyBorder="1"/>
    <xf numFmtId="0" fontId="35" fillId="28" borderId="29" xfId="0" applyFont="1" applyFill="1" applyBorder="1" applyAlignment="1">
      <alignment vertical="center"/>
    </xf>
    <xf numFmtId="0" fontId="1" fillId="16" borderId="23" xfId="0" applyFont="1" applyFill="1" applyBorder="1" applyAlignment="1" applyProtection="1">
      <alignment horizontal="right" vertical="center"/>
      <protection locked="0"/>
    </xf>
    <xf numFmtId="0" fontId="2" fillId="16" borderId="23" xfId="0" applyFont="1" applyFill="1" applyBorder="1" applyAlignment="1" applyProtection="1">
      <alignment horizontal="center" vertical="top"/>
      <protection locked="0"/>
    </xf>
    <xf numFmtId="0" fontId="1" fillId="0" borderId="23" xfId="0" applyFont="1" applyBorder="1" applyAlignment="1">
      <alignment vertical="center" wrapText="1"/>
    </xf>
    <xf numFmtId="0" fontId="0" fillId="0" borderId="23" xfId="0" applyBorder="1"/>
    <xf numFmtId="0" fontId="0" fillId="0" borderId="23" xfId="0" applyBorder="1" applyAlignment="1">
      <alignment wrapText="1"/>
    </xf>
    <xf numFmtId="0" fontId="34" fillId="0" borderId="65" xfId="0" applyFont="1" applyBorder="1" applyAlignment="1">
      <alignment vertical="center" wrapText="1"/>
    </xf>
    <xf numFmtId="0" fontId="34" fillId="0" borderId="61" xfId="0" applyFont="1" applyBorder="1" applyAlignment="1">
      <alignment vertical="center" wrapText="1"/>
    </xf>
    <xf numFmtId="0" fontId="2" fillId="16" borderId="61" xfId="0" applyFont="1" applyFill="1" applyBorder="1" applyAlignment="1" applyProtection="1">
      <alignment horizontal="right" vertical="center"/>
      <protection locked="0"/>
    </xf>
    <xf numFmtId="0" fontId="1" fillId="16" borderId="47" xfId="0" applyFont="1" applyFill="1" applyBorder="1" applyAlignment="1" applyProtection="1">
      <alignment horizontal="center" vertical="center"/>
      <protection locked="0"/>
    </xf>
    <xf numFmtId="0" fontId="34" fillId="16" borderId="61" xfId="0" applyFont="1" applyFill="1" applyBorder="1" applyAlignment="1">
      <alignment horizontal="center" vertical="center" wrapText="1"/>
    </xf>
    <xf numFmtId="0" fontId="34" fillId="16" borderId="62" xfId="0" applyFont="1" applyFill="1" applyBorder="1" applyAlignment="1">
      <alignment horizontal="center" vertical="center" wrapText="1"/>
    </xf>
    <xf numFmtId="0" fontId="34" fillId="16" borderId="47" xfId="0" applyFont="1" applyFill="1" applyBorder="1" applyAlignment="1">
      <alignment horizontal="center" vertical="center" wrapText="1"/>
    </xf>
    <xf numFmtId="0" fontId="34" fillId="16" borderId="64" xfId="0" applyFont="1" applyFill="1" applyBorder="1" applyAlignment="1">
      <alignment horizontal="center" vertical="center" wrapText="1"/>
    </xf>
    <xf numFmtId="0" fontId="34" fillId="16" borderId="46" xfId="0" applyFont="1" applyFill="1" applyBorder="1" applyAlignment="1">
      <alignment horizontal="center" vertical="center" wrapText="1"/>
    </xf>
    <xf numFmtId="0" fontId="34" fillId="16" borderId="28" xfId="0" applyFont="1" applyFill="1" applyBorder="1" applyAlignment="1">
      <alignment horizontal="center" vertical="center" wrapText="1"/>
    </xf>
    <xf numFmtId="0" fontId="37" fillId="31" borderId="0" xfId="0" applyFont="1" applyFill="1" applyAlignment="1">
      <alignment horizontal="right"/>
    </xf>
    <xf numFmtId="0" fontId="3" fillId="27" borderId="36" xfId="0" applyFont="1" applyFill="1" applyBorder="1" applyAlignment="1">
      <alignment horizontal="center" vertical="center"/>
    </xf>
    <xf numFmtId="0" fontId="3" fillId="27" borderId="0" xfId="0" applyFont="1" applyFill="1" applyAlignment="1">
      <alignment horizontal="center" vertical="center"/>
    </xf>
    <xf numFmtId="0" fontId="3" fillId="27" borderId="37" xfId="0" applyFont="1" applyFill="1" applyBorder="1" applyAlignment="1">
      <alignment horizontal="center" vertical="center"/>
    </xf>
    <xf numFmtId="0" fontId="35" fillId="28" borderId="29" xfId="0" applyFont="1" applyFill="1" applyBorder="1" applyAlignment="1">
      <alignment horizontal="center" vertical="center"/>
    </xf>
    <xf numFmtId="0" fontId="0" fillId="0" borderId="30" xfId="0" applyBorder="1"/>
    <xf numFmtId="0" fontId="9" fillId="28" borderId="32" xfId="0" applyFont="1" applyFill="1" applyBorder="1" applyAlignment="1">
      <alignment horizontal="center" vertical="center" wrapText="1"/>
    </xf>
    <xf numFmtId="0" fontId="39" fillId="0" borderId="43" xfId="0" applyFont="1" applyBorder="1" applyAlignment="1">
      <alignment wrapText="1"/>
    </xf>
    <xf numFmtId="0" fontId="9" fillId="28" borderId="29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center"/>
    </xf>
    <xf numFmtId="0" fontId="35" fillId="28" borderId="42" xfId="0" applyFont="1" applyFill="1" applyBorder="1" applyAlignment="1">
      <alignment horizontal="center" vertical="center" wrapText="1"/>
    </xf>
    <xf numFmtId="0" fontId="35" fillId="28" borderId="44" xfId="0" applyFont="1" applyFill="1" applyBorder="1" applyAlignment="1">
      <alignment horizontal="center" vertical="center" wrapText="1"/>
    </xf>
    <xf numFmtId="0" fontId="35" fillId="28" borderId="52" xfId="0" applyFont="1" applyFill="1" applyBorder="1" applyAlignment="1">
      <alignment horizontal="center" vertical="center"/>
    </xf>
    <xf numFmtId="0" fontId="35" fillId="28" borderId="54" xfId="0" applyFont="1" applyFill="1" applyBorder="1" applyAlignment="1">
      <alignment horizontal="center" vertical="center"/>
    </xf>
    <xf numFmtId="0" fontId="35" fillId="28" borderId="53" xfId="0" applyFont="1" applyFill="1" applyBorder="1" applyAlignment="1">
      <alignment horizontal="center" vertical="center"/>
    </xf>
    <xf numFmtId="0" fontId="35" fillId="28" borderId="45" xfId="0" applyFont="1" applyFill="1" applyBorder="1" applyAlignment="1">
      <alignment horizontal="center" vertical="center"/>
    </xf>
    <xf numFmtId="0" fontId="35" fillId="28" borderId="8" xfId="0" applyFont="1" applyFill="1" applyBorder="1" applyAlignment="1">
      <alignment horizontal="center" vertical="center"/>
    </xf>
    <xf numFmtId="0" fontId="34" fillId="0" borderId="61" xfId="0" applyFont="1" applyBorder="1" applyAlignment="1">
      <alignment horizontal="center" vertical="center" wrapText="1"/>
    </xf>
    <xf numFmtId="0" fontId="34" fillId="0" borderId="62" xfId="0" applyFont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1" fillId="24" borderId="55" xfId="0" applyFont="1" applyFill="1" applyBorder="1" applyAlignment="1">
      <alignment horizontal="center"/>
    </xf>
    <xf numFmtId="0" fontId="1" fillId="24" borderId="60" xfId="0" applyFont="1" applyFill="1" applyBorder="1" applyAlignment="1">
      <alignment horizontal="center"/>
    </xf>
    <xf numFmtId="0" fontId="2" fillId="24" borderId="56" xfId="0" applyFont="1" applyFill="1" applyBorder="1" applyAlignment="1">
      <alignment horizontal="center"/>
    </xf>
    <xf numFmtId="0" fontId="2" fillId="24" borderId="63" xfId="0" applyFont="1" applyFill="1" applyBorder="1" applyAlignment="1">
      <alignment horizontal="center"/>
    </xf>
    <xf numFmtId="0" fontId="2" fillId="24" borderId="57" xfId="0" applyFont="1" applyFill="1" applyBorder="1" applyAlignment="1">
      <alignment horizontal="center"/>
    </xf>
    <xf numFmtId="0" fontId="34" fillId="0" borderId="65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34" fillId="16" borderId="65" xfId="0" applyFont="1" applyFill="1" applyBorder="1" applyAlignment="1">
      <alignment horizontal="center" vertical="center" wrapText="1"/>
    </xf>
    <xf numFmtId="0" fontId="0" fillId="0" borderId="43" xfId="0" applyBorder="1"/>
    <xf numFmtId="0" fontId="35" fillId="28" borderId="48" xfId="0" applyFont="1" applyFill="1" applyBorder="1" applyAlignment="1">
      <alignment horizontal="center" vertical="center"/>
    </xf>
    <xf numFmtId="0" fontId="0" fillId="0" borderId="26" xfId="0" applyBorder="1"/>
    <xf numFmtId="0" fontId="35" fillId="28" borderId="49" xfId="0" applyFont="1" applyFill="1" applyBorder="1" applyAlignment="1">
      <alignment horizontal="center" vertical="center"/>
    </xf>
    <xf numFmtId="0" fontId="0" fillId="0" borderId="27" xfId="0" applyBorder="1"/>
    <xf numFmtId="0" fontId="35" fillId="28" borderId="49" xfId="0" applyFont="1" applyFill="1" applyBorder="1" applyAlignment="1">
      <alignment horizontal="center" vertical="center" wrapText="1"/>
    </xf>
    <xf numFmtId="0" fontId="35" fillId="28" borderId="27" xfId="0" applyFont="1" applyFill="1" applyBorder="1" applyAlignment="1">
      <alignment horizontal="center" vertical="center" wrapText="1"/>
    </xf>
    <xf numFmtId="0" fontId="9" fillId="28" borderId="58" xfId="0" applyFont="1" applyFill="1" applyBorder="1" applyAlignment="1">
      <alignment horizontal="center" vertical="center" wrapText="1"/>
    </xf>
    <xf numFmtId="0" fontId="39" fillId="0" borderId="51" xfId="0" applyFont="1" applyBorder="1" applyAlignment="1">
      <alignment wrapText="1"/>
    </xf>
    <xf numFmtId="0" fontId="9" fillId="28" borderId="50" xfId="0" applyFont="1" applyFill="1" applyBorder="1" applyAlignment="1">
      <alignment horizontal="center" vertical="center"/>
    </xf>
    <xf numFmtId="0" fontId="39" fillId="0" borderId="59" xfId="0" applyFont="1" applyBorder="1" applyAlignment="1">
      <alignment horizontal="center"/>
    </xf>
    <xf numFmtId="0" fontId="35" fillId="32" borderId="34" xfId="0" applyFont="1" applyFill="1" applyBorder="1" applyAlignment="1">
      <alignment horizontal="center"/>
    </xf>
    <xf numFmtId="0" fontId="35" fillId="32" borderId="6" xfId="0" applyFont="1" applyFill="1" applyBorder="1" applyAlignment="1">
      <alignment horizontal="center"/>
    </xf>
    <xf numFmtId="0" fontId="35" fillId="32" borderId="35" xfId="0" applyFont="1" applyFill="1" applyBorder="1" applyAlignment="1">
      <alignment horizontal="center"/>
    </xf>
  </cellXfs>
  <cellStyles count="75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 xr:uid="{00000000-0005-0000-0000-000018000000}"/>
    <cellStyle name="Avertissement" xfId="74" builtinId="11" customBuiltin="1"/>
    <cellStyle name="Blank" xfId="27" xr:uid="{00000000-0005-0000-0000-00001A000000}"/>
    <cellStyle name="Body text" xfId="28" xr:uid="{00000000-0005-0000-0000-00001B000000}"/>
    <cellStyle name="Calcul" xfId="29" builtinId="22" customBuiltin="1"/>
    <cellStyle name="Cellule liée" xfId="55" builtinId="24" customBuiltin="1"/>
    <cellStyle name="Comma0" xfId="31" xr:uid="{00000000-0005-0000-0000-00001E000000}"/>
    <cellStyle name="Currency0" xfId="32" xr:uid="{00000000-0005-0000-0000-00001F000000}"/>
    <cellStyle name="DarkBlueOutline" xfId="33" xr:uid="{00000000-0005-0000-0000-000020000000}"/>
    <cellStyle name="DarkBlueOutlineYellow" xfId="34" xr:uid="{00000000-0005-0000-0000-000021000000}"/>
    <cellStyle name="Date" xfId="35" xr:uid="{00000000-0005-0000-0000-000022000000}"/>
    <cellStyle name="Dezimal [0]_Compiling Utility Macros" xfId="36" xr:uid="{00000000-0005-0000-0000-000023000000}"/>
    <cellStyle name="Dezimal_Compiling Utility Macros" xfId="37" xr:uid="{00000000-0005-0000-0000-000024000000}"/>
    <cellStyle name="Entrée" xfId="53" builtinId="20" customBuiltin="1"/>
    <cellStyle name="Fixed" xfId="39" xr:uid="{00000000-0005-0000-0000-000026000000}"/>
    <cellStyle name="GRAY" xfId="41" xr:uid="{00000000-0005-0000-0000-000028000000}"/>
    <cellStyle name="Gross Margin" xfId="42" xr:uid="{00000000-0005-0000-0000-000029000000}"/>
    <cellStyle name="header" xfId="43" xr:uid="{00000000-0005-0000-0000-00002A000000}"/>
    <cellStyle name="Header Total" xfId="44" xr:uid="{00000000-0005-0000-0000-00002B000000}"/>
    <cellStyle name="Header1" xfId="45" xr:uid="{00000000-0005-0000-0000-00002C000000}"/>
    <cellStyle name="Header2" xfId="46" xr:uid="{00000000-0005-0000-0000-00002D000000}"/>
    <cellStyle name="Header3" xfId="47" xr:uid="{00000000-0005-0000-0000-00002E000000}"/>
    <cellStyle name="Insatisfaisant" xfId="26" builtinId="27" customBuiltin="1"/>
    <cellStyle name="Level 2 Total" xfId="54" xr:uid="{00000000-0005-0000-0000-000035000000}"/>
    <cellStyle name="Lien hypertexte" xfId="52" builtinId="8"/>
    <cellStyle name="Major Total" xfId="56" xr:uid="{00000000-0005-0000-0000-000037000000}"/>
    <cellStyle name="Neutre" xfId="57" builtinId="28" customBuiltin="1"/>
    <cellStyle name="NonPrint_TemTitle" xfId="58" xr:uid="{00000000-0005-0000-0000-000039000000}"/>
    <cellStyle name="Normal" xfId="0" builtinId="0"/>
    <cellStyle name="Normal 2" xfId="59" xr:uid="{00000000-0005-0000-0000-00003B000000}"/>
    <cellStyle name="NormalRed" xfId="60" xr:uid="{00000000-0005-0000-0000-00003C000000}"/>
    <cellStyle name="Note" xfId="61" builtinId="10" customBuiltin="1"/>
    <cellStyle name="Percent.0" xfId="63" xr:uid="{00000000-0005-0000-0000-00003F000000}"/>
    <cellStyle name="Percent.00" xfId="64" xr:uid="{00000000-0005-0000-0000-000040000000}"/>
    <cellStyle name="RED POSTED" xfId="65" xr:uid="{00000000-0005-0000-0000-000041000000}"/>
    <cellStyle name="Satisfaisant" xfId="40" builtinId="26" customBuiltin="1"/>
    <cellStyle name="Sortie" xfId="62" builtinId="21" customBuiltin="1"/>
    <cellStyle name="Standard_Anpassen der Amortisation" xfId="66" xr:uid="{00000000-0005-0000-0000-000042000000}"/>
    <cellStyle name="Text_simple" xfId="67" xr:uid="{00000000-0005-0000-0000-000043000000}"/>
    <cellStyle name="Texte explicatif" xfId="38" builtinId="53" customBuiltin="1"/>
    <cellStyle name="Titre" xfId="68" builtinId="15" customBuiltin="1"/>
    <cellStyle name="Titre 1" xfId="48" builtinId="16" customBuiltin="1"/>
    <cellStyle name="Titre 2" xfId="49" builtinId="17" customBuiltin="1"/>
    <cellStyle name="Titre 3" xfId="50" builtinId="18" customBuiltin="1"/>
    <cellStyle name="Titre 4" xfId="51" builtinId="19" customBuiltin="1"/>
    <cellStyle name="TmsRmn10BlueItalic" xfId="69" xr:uid="{00000000-0005-0000-0000-000045000000}"/>
    <cellStyle name="TmsRmn10Bold" xfId="70" xr:uid="{00000000-0005-0000-0000-000046000000}"/>
    <cellStyle name="Total" xfId="71" builtinId="25" customBuiltin="1"/>
    <cellStyle name="Vérification" xfId="30" builtinId="23" customBuiltin="1"/>
    <cellStyle name="Währung [0]_Compiling Utility Macros" xfId="72" xr:uid="{00000000-0005-0000-0000-000048000000}"/>
    <cellStyle name="Währung_Compiling Utility Macros" xfId="73" xr:uid="{00000000-0005-0000-0000-00004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6">
    <pageSetUpPr autoPageBreaks="0" fitToPage="1"/>
  </sheetPr>
  <dimension ref="B2:AR202"/>
  <sheetViews>
    <sheetView showGridLines="0" zoomScaleNormal="100" workbookViewId="0">
      <selection activeCell="U37" sqref="U37"/>
    </sheetView>
  </sheetViews>
  <sheetFormatPr baseColWidth="10" defaultColWidth="9.73046875" defaultRowHeight="12.75" x14ac:dyDescent="0.35"/>
  <cols>
    <col min="1" max="1" width="1.73046875" style="1" customWidth="1"/>
    <col min="2" max="2" width="10.33203125" style="1" bestFit="1" customWidth="1"/>
    <col min="3" max="3" width="41.53125" style="1" customWidth="1"/>
    <col min="4" max="4" width="19.46484375" style="1" customWidth="1"/>
    <col min="5" max="5" width="26.59765625" style="1" bestFit="1" customWidth="1"/>
    <col min="6" max="7" width="11.46484375" style="1" customWidth="1"/>
    <col min="8" max="8" width="9.53125" style="1" customWidth="1"/>
    <col min="9" max="10" width="11.265625" style="1" customWidth="1"/>
    <col min="11" max="11" width="9.53125" style="1" customWidth="1"/>
    <col min="12" max="12" width="11" style="1" bestFit="1" customWidth="1"/>
    <col min="13" max="14" width="11" style="1" customWidth="1"/>
    <col min="15" max="16" width="11.9296875" style="1" customWidth="1"/>
    <col min="17" max="17" width="9.53125" style="1" customWidth="1"/>
    <col min="18" max="19" width="12" style="1" customWidth="1"/>
    <col min="20" max="20" width="9.53125" style="1" customWidth="1"/>
    <col min="21" max="22" width="12.19921875" style="1" customWidth="1"/>
    <col min="23" max="23" width="9.53125" style="1" customWidth="1"/>
    <col min="24" max="24" width="17.73046875" style="1" customWidth="1"/>
    <col min="25" max="27" width="7.46484375" style="1" customWidth="1"/>
    <col min="28" max="28" width="4.73046875" style="1" customWidth="1"/>
    <col min="29" max="16384" width="9.73046875" style="1"/>
  </cols>
  <sheetData>
    <row r="2" spans="2:27" ht="13.15" thickBot="1" x14ac:dyDescent="0.4"/>
    <row r="3" spans="2:27" x14ac:dyDescent="0.35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20"/>
    </row>
    <row r="4" spans="2:27" ht="42" customHeight="1" x14ac:dyDescent="0.35">
      <c r="B4" s="106" t="s">
        <v>14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8"/>
      <c r="Y4" s="15"/>
      <c r="Z4" s="15"/>
      <c r="AA4" s="15"/>
    </row>
    <row r="5" spans="2:27" x14ac:dyDescent="0.35">
      <c r="B5" s="2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23"/>
      <c r="Y5" s="14"/>
      <c r="Z5" s="14"/>
      <c r="AA5" s="14"/>
    </row>
    <row r="6" spans="2:27" ht="13.15" x14ac:dyDescent="0.4">
      <c r="B6" s="24" t="s">
        <v>15</v>
      </c>
      <c r="C6" s="57" t="s">
        <v>18</v>
      </c>
      <c r="D6" s="56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68"/>
      <c r="Y6" s="16"/>
    </row>
    <row r="7" spans="2:27" ht="13.5" thickBot="1" x14ac:dyDescent="0.45">
      <c r="B7" s="26" t="s">
        <v>16</v>
      </c>
      <c r="C7" s="1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70"/>
    </row>
    <row r="8" spans="2:27" ht="13.15" thickBot="1" x14ac:dyDescent="0.4">
      <c r="B8" s="28"/>
      <c r="C8" s="2"/>
      <c r="D8" s="2"/>
      <c r="E8" s="2"/>
      <c r="F8" s="125" t="s">
        <v>35</v>
      </c>
      <c r="G8" s="126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8"/>
      <c r="W8" s="129"/>
      <c r="X8" s="71"/>
    </row>
    <row r="9" spans="2:27" ht="13.5" thickBot="1" x14ac:dyDescent="0.4">
      <c r="B9" s="109" t="s">
        <v>20</v>
      </c>
      <c r="C9" s="89" t="s">
        <v>0</v>
      </c>
      <c r="D9" s="115" t="s">
        <v>17</v>
      </c>
      <c r="E9" s="111" t="s">
        <v>26</v>
      </c>
      <c r="F9" s="117" t="s">
        <v>21</v>
      </c>
      <c r="G9" s="118"/>
      <c r="H9" s="119"/>
      <c r="I9" s="120" t="s">
        <v>22</v>
      </c>
      <c r="J9" s="121"/>
      <c r="K9" s="118"/>
      <c r="L9" s="120" t="s">
        <v>23</v>
      </c>
      <c r="M9" s="121"/>
      <c r="N9" s="118"/>
      <c r="O9" s="120" t="s">
        <v>24</v>
      </c>
      <c r="P9" s="121"/>
      <c r="Q9" s="118"/>
      <c r="R9" s="120" t="s">
        <v>32</v>
      </c>
      <c r="S9" s="121"/>
      <c r="T9" s="118"/>
      <c r="U9" s="120" t="s">
        <v>25</v>
      </c>
      <c r="V9" s="121"/>
      <c r="W9" s="121"/>
      <c r="X9" s="113" t="s">
        <v>19</v>
      </c>
      <c r="Y9" s="13"/>
      <c r="Z9" s="13"/>
      <c r="AA9" s="13"/>
    </row>
    <row r="10" spans="2:27" ht="26.65" thickBot="1" x14ac:dyDescent="0.4">
      <c r="B10" s="110"/>
      <c r="C10" s="88"/>
      <c r="D10" s="116"/>
      <c r="E10" s="112"/>
      <c r="F10" s="66" t="s">
        <v>33</v>
      </c>
      <c r="G10" s="83" t="s">
        <v>39</v>
      </c>
      <c r="H10" s="67" t="s">
        <v>34</v>
      </c>
      <c r="I10" s="66" t="s">
        <v>33</v>
      </c>
      <c r="J10" s="83" t="s">
        <v>43</v>
      </c>
      <c r="K10" s="67" t="s">
        <v>34</v>
      </c>
      <c r="L10" s="66" t="s">
        <v>33</v>
      </c>
      <c r="M10" s="83" t="s">
        <v>43</v>
      </c>
      <c r="N10" s="67" t="s">
        <v>34</v>
      </c>
      <c r="O10" s="66" t="s">
        <v>33</v>
      </c>
      <c r="P10" s="83" t="s">
        <v>47</v>
      </c>
      <c r="Q10" s="67" t="s">
        <v>34</v>
      </c>
      <c r="R10" s="66" t="s">
        <v>33</v>
      </c>
      <c r="S10" s="83" t="s">
        <v>51</v>
      </c>
      <c r="T10" s="67" t="s">
        <v>34</v>
      </c>
      <c r="U10" s="66" t="s">
        <v>33</v>
      </c>
      <c r="V10" s="86" t="s">
        <v>47</v>
      </c>
      <c r="W10" s="69" t="s">
        <v>34</v>
      </c>
      <c r="X10" s="114"/>
      <c r="Y10" s="14"/>
      <c r="Z10" s="14"/>
      <c r="AA10" s="14"/>
    </row>
    <row r="11" spans="2:27" s="46" customFormat="1" ht="25.5" customHeight="1" x14ac:dyDescent="0.35">
      <c r="B11" s="102">
        <v>1</v>
      </c>
      <c r="C11" s="99" t="s">
        <v>27</v>
      </c>
      <c r="D11" s="99" t="s">
        <v>57</v>
      </c>
      <c r="E11" s="81">
        <f>F11+I11+L11+O11+R11+U11</f>
        <v>980</v>
      </c>
      <c r="F11" s="61">
        <f>79+79</f>
        <v>158</v>
      </c>
      <c r="G11" s="85" t="s">
        <v>40</v>
      </c>
      <c r="H11" s="61">
        <f>1*F11</f>
        <v>158</v>
      </c>
      <c r="I11" s="61">
        <v>213</v>
      </c>
      <c r="J11" s="84" t="s">
        <v>44</v>
      </c>
      <c r="K11" s="61">
        <v>213</v>
      </c>
      <c r="L11" s="61">
        <v>225</v>
      </c>
      <c r="M11" s="85" t="s">
        <v>45</v>
      </c>
      <c r="N11" s="61">
        <f>225*1</f>
        <v>225</v>
      </c>
      <c r="O11" s="61">
        <v>94</v>
      </c>
      <c r="P11" s="84" t="s">
        <v>48</v>
      </c>
      <c r="Q11" s="61">
        <v>94</v>
      </c>
      <c r="R11" s="61">
        <v>125</v>
      </c>
      <c r="S11" s="84" t="s">
        <v>52</v>
      </c>
      <c r="T11" s="61">
        <v>125</v>
      </c>
      <c r="U11" s="61">
        <v>165</v>
      </c>
      <c r="V11" s="87" t="s">
        <v>54</v>
      </c>
      <c r="W11" s="63">
        <v>165</v>
      </c>
      <c r="X11" s="82">
        <f>H11+K11+N11+Q11+T11+W11</f>
        <v>980</v>
      </c>
      <c r="Y11" s="45"/>
      <c r="Z11" s="45"/>
      <c r="AA11" s="45"/>
    </row>
    <row r="12" spans="2:27" s="46" customFormat="1" ht="25.5" customHeight="1" x14ac:dyDescent="0.35">
      <c r="B12" s="103"/>
      <c r="C12" s="100"/>
      <c r="D12" s="100"/>
      <c r="E12" s="81">
        <f t="shared" ref="E12:E22" si="0">F12+I12+L12+O12+R12+U12</f>
        <v>581</v>
      </c>
      <c r="F12" s="61">
        <v>160</v>
      </c>
      <c r="G12" s="84" t="s">
        <v>41</v>
      </c>
      <c r="H12" s="61">
        <f>1*F12</f>
        <v>160</v>
      </c>
      <c r="I12" s="61">
        <v>0</v>
      </c>
      <c r="J12" s="61"/>
      <c r="K12" s="61"/>
      <c r="L12" s="61">
        <v>101</v>
      </c>
      <c r="M12" s="84" t="s">
        <v>46</v>
      </c>
      <c r="N12" s="61">
        <v>101</v>
      </c>
      <c r="O12" s="61">
        <v>76</v>
      </c>
      <c r="P12" s="84" t="s">
        <v>49</v>
      </c>
      <c r="Q12" s="61">
        <v>76</v>
      </c>
      <c r="R12" s="61">
        <v>129</v>
      </c>
      <c r="S12" s="84" t="s">
        <v>53</v>
      </c>
      <c r="T12" s="61">
        <v>129</v>
      </c>
      <c r="U12" s="61">
        <v>115</v>
      </c>
      <c r="V12" s="87" t="s">
        <v>55</v>
      </c>
      <c r="W12" s="63">
        <v>115</v>
      </c>
      <c r="X12" s="82">
        <f t="shared" ref="X12:X23" si="1">H12+K12+N12+Q12+T12+W12</f>
        <v>581</v>
      </c>
      <c r="Y12" s="45"/>
      <c r="Z12" s="45"/>
      <c r="AA12" s="45"/>
    </row>
    <row r="13" spans="2:27" s="46" customFormat="1" ht="25.5" customHeight="1" x14ac:dyDescent="0.35">
      <c r="B13" s="104"/>
      <c r="C13" s="101"/>
      <c r="D13" s="101"/>
      <c r="E13" s="81">
        <f t="shared" si="0"/>
        <v>268</v>
      </c>
      <c r="F13" s="61">
        <v>65</v>
      </c>
      <c r="G13" s="84" t="s">
        <v>42</v>
      </c>
      <c r="H13" s="61">
        <f>1*F13</f>
        <v>65</v>
      </c>
      <c r="I13" s="61"/>
      <c r="J13" s="61"/>
      <c r="K13" s="61"/>
      <c r="L13" s="61"/>
      <c r="M13" s="61"/>
      <c r="N13" s="61"/>
      <c r="O13" s="61">
        <v>103</v>
      </c>
      <c r="P13" s="84" t="s">
        <v>50</v>
      </c>
      <c r="Q13" s="61">
        <v>103</v>
      </c>
      <c r="R13" s="61"/>
      <c r="S13" s="61"/>
      <c r="T13" s="61"/>
      <c r="U13" s="61">
        <v>100</v>
      </c>
      <c r="V13" s="87" t="s">
        <v>56</v>
      </c>
      <c r="W13" s="63">
        <v>100</v>
      </c>
      <c r="X13" s="82">
        <f t="shared" si="1"/>
        <v>268</v>
      </c>
      <c r="Y13" s="45"/>
      <c r="Z13" s="45"/>
      <c r="AA13" s="45"/>
    </row>
    <row r="14" spans="2:27" s="46" customFormat="1" ht="25.5" customHeight="1" x14ac:dyDescent="0.35">
      <c r="B14" s="133">
        <v>2</v>
      </c>
      <c r="C14" s="99" t="s">
        <v>59</v>
      </c>
      <c r="D14" s="99" t="s">
        <v>58</v>
      </c>
      <c r="E14" s="81">
        <f>F14+I14+L14+O14+R14+U14</f>
        <v>371</v>
      </c>
      <c r="F14" s="61">
        <v>158</v>
      </c>
      <c r="G14" s="84" t="s">
        <v>40</v>
      </c>
      <c r="H14" s="61">
        <f>F14*60</f>
        <v>9480</v>
      </c>
      <c r="I14" s="61">
        <v>213</v>
      </c>
      <c r="J14" s="84" t="s">
        <v>44</v>
      </c>
      <c r="K14" s="61">
        <f>213*60</f>
        <v>12780</v>
      </c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3"/>
      <c r="W14" s="63"/>
      <c r="X14" s="82">
        <f t="shared" si="1"/>
        <v>22260</v>
      </c>
      <c r="Y14" s="45"/>
      <c r="Z14" s="45"/>
      <c r="AA14" s="45"/>
    </row>
    <row r="15" spans="2:27" s="46" customFormat="1" ht="25.5" customHeight="1" x14ac:dyDescent="0.35">
      <c r="B15" s="103"/>
      <c r="C15" s="100"/>
      <c r="D15" s="100"/>
      <c r="E15" s="81">
        <f t="shared" si="0"/>
        <v>160</v>
      </c>
      <c r="F15" s="61">
        <v>160</v>
      </c>
      <c r="G15" s="84" t="s">
        <v>41</v>
      </c>
      <c r="H15" s="61">
        <f>F15*60</f>
        <v>9600</v>
      </c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3"/>
      <c r="W15" s="63"/>
      <c r="X15" s="82">
        <f t="shared" si="1"/>
        <v>9600</v>
      </c>
      <c r="Y15" s="45"/>
      <c r="Z15" s="45"/>
      <c r="AA15" s="45"/>
    </row>
    <row r="16" spans="2:27" s="46" customFormat="1" ht="25.5" customHeight="1" x14ac:dyDescent="0.35">
      <c r="B16" s="104"/>
      <c r="C16" s="101"/>
      <c r="D16" s="101"/>
      <c r="E16" s="81">
        <f t="shared" si="0"/>
        <v>65</v>
      </c>
      <c r="F16" s="61">
        <v>65</v>
      </c>
      <c r="G16" s="84" t="s">
        <v>42</v>
      </c>
      <c r="H16" s="61">
        <f>F16*60</f>
        <v>3900</v>
      </c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3"/>
      <c r="W16" s="63"/>
      <c r="X16" s="82">
        <f t="shared" si="1"/>
        <v>3900</v>
      </c>
      <c r="Y16" s="45"/>
      <c r="Z16" s="45"/>
      <c r="AA16" s="45"/>
    </row>
    <row r="17" spans="2:27" s="46" customFormat="1" ht="25.5" customHeight="1" x14ac:dyDescent="0.35">
      <c r="B17" s="130">
        <v>3</v>
      </c>
      <c r="C17" s="122" t="s">
        <v>60</v>
      </c>
      <c r="D17" s="122" t="s">
        <v>61</v>
      </c>
      <c r="E17" s="81">
        <f t="shared" si="0"/>
        <v>609</v>
      </c>
      <c r="F17" s="61">
        <v>0</v>
      </c>
      <c r="G17" s="90" t="s">
        <v>62</v>
      </c>
      <c r="H17" s="49">
        <v>0</v>
      </c>
      <c r="I17" s="49">
        <v>0</v>
      </c>
      <c r="J17" s="90" t="s">
        <v>62</v>
      </c>
      <c r="K17" s="49">
        <v>0</v>
      </c>
      <c r="L17" s="49">
        <v>225</v>
      </c>
      <c r="M17" s="90" t="s">
        <v>45</v>
      </c>
      <c r="N17" s="49">
        <f>L17*20</f>
        <v>4500</v>
      </c>
      <c r="O17" s="61">
        <v>94</v>
      </c>
      <c r="P17" s="84" t="s">
        <v>48</v>
      </c>
      <c r="Q17" s="49">
        <f>O17*20</f>
        <v>1880</v>
      </c>
      <c r="R17" s="61">
        <v>125</v>
      </c>
      <c r="S17" s="84" t="s">
        <v>52</v>
      </c>
      <c r="T17" s="49">
        <f>R17*20</f>
        <v>2500</v>
      </c>
      <c r="U17" s="61">
        <v>165</v>
      </c>
      <c r="V17" s="87" t="s">
        <v>54</v>
      </c>
      <c r="W17" s="64">
        <f>U17*20</f>
        <v>3300</v>
      </c>
      <c r="X17" s="82">
        <f t="shared" si="1"/>
        <v>12180</v>
      </c>
      <c r="Y17" s="45"/>
      <c r="Z17" s="45"/>
      <c r="AA17" s="45"/>
    </row>
    <row r="18" spans="2:27" s="46" customFormat="1" ht="25.5" customHeight="1" x14ac:dyDescent="0.35">
      <c r="B18" s="131"/>
      <c r="C18" s="123"/>
      <c r="D18" s="123"/>
      <c r="E18" s="81">
        <f t="shared" si="0"/>
        <v>421</v>
      </c>
      <c r="F18" s="91">
        <v>0</v>
      </c>
      <c r="G18" s="90" t="s">
        <v>62</v>
      </c>
      <c r="H18" s="49">
        <v>0</v>
      </c>
      <c r="I18" s="49">
        <v>0</v>
      </c>
      <c r="J18" s="90" t="s">
        <v>62</v>
      </c>
      <c r="K18" s="49">
        <v>0</v>
      </c>
      <c r="L18" s="49">
        <v>101</v>
      </c>
      <c r="M18" s="90" t="s">
        <v>46</v>
      </c>
      <c r="N18" s="49">
        <f>L18*20</f>
        <v>2020</v>
      </c>
      <c r="O18" s="61">
        <v>76</v>
      </c>
      <c r="P18" s="84" t="s">
        <v>49</v>
      </c>
      <c r="Q18" s="49">
        <f t="shared" ref="Q18:Q19" si="2">O18*20</f>
        <v>1520</v>
      </c>
      <c r="R18" s="61">
        <v>129</v>
      </c>
      <c r="S18" s="84" t="s">
        <v>53</v>
      </c>
      <c r="T18" s="49">
        <f>R18*20</f>
        <v>2580</v>
      </c>
      <c r="U18" s="61">
        <v>115</v>
      </c>
      <c r="V18" s="87" t="s">
        <v>55</v>
      </c>
      <c r="W18" s="64">
        <f t="shared" ref="W18:W19" si="3">U18*20</f>
        <v>2300</v>
      </c>
      <c r="X18" s="82">
        <f t="shared" si="1"/>
        <v>8420</v>
      </c>
      <c r="Y18" s="45"/>
      <c r="Z18" s="45"/>
      <c r="AA18" s="45"/>
    </row>
    <row r="19" spans="2:27" s="46" customFormat="1" ht="25.5" customHeight="1" x14ac:dyDescent="0.35">
      <c r="B19" s="132"/>
      <c r="C19" s="124"/>
      <c r="D19" s="124"/>
      <c r="E19" s="81">
        <f t="shared" si="0"/>
        <v>203</v>
      </c>
      <c r="F19" s="61">
        <v>0</v>
      </c>
      <c r="G19" s="90" t="s">
        <v>62</v>
      </c>
      <c r="H19" s="49">
        <v>0</v>
      </c>
      <c r="I19" s="49">
        <v>0</v>
      </c>
      <c r="J19" s="90" t="s">
        <v>62</v>
      </c>
      <c r="K19" s="49">
        <v>0</v>
      </c>
      <c r="L19" s="49"/>
      <c r="M19" s="49"/>
      <c r="N19" s="49"/>
      <c r="O19" s="61">
        <v>103</v>
      </c>
      <c r="P19" s="84" t="s">
        <v>50</v>
      </c>
      <c r="Q19" s="49">
        <f t="shared" si="2"/>
        <v>2060</v>
      </c>
      <c r="R19" s="49"/>
      <c r="S19" s="49"/>
      <c r="T19" s="49"/>
      <c r="U19" s="61">
        <v>100</v>
      </c>
      <c r="V19" s="87" t="s">
        <v>56</v>
      </c>
      <c r="W19" s="64">
        <f t="shared" si="3"/>
        <v>2000</v>
      </c>
      <c r="X19" s="82">
        <f t="shared" si="1"/>
        <v>4060</v>
      </c>
      <c r="Y19" s="45"/>
      <c r="Z19" s="45"/>
      <c r="AA19" s="45"/>
    </row>
    <row r="20" spans="2:27" s="46" customFormat="1" ht="25.5" customHeight="1" x14ac:dyDescent="0.35">
      <c r="B20" s="133">
        <v>4</v>
      </c>
      <c r="C20" s="122" t="s">
        <v>63</v>
      </c>
      <c r="D20" s="122" t="s">
        <v>61</v>
      </c>
      <c r="E20" s="81">
        <f t="shared" si="0"/>
        <v>609</v>
      </c>
      <c r="F20" s="91">
        <v>0</v>
      </c>
      <c r="G20" s="90" t="s">
        <v>62</v>
      </c>
      <c r="H20" s="49">
        <v>0</v>
      </c>
      <c r="I20" s="49">
        <v>0</v>
      </c>
      <c r="J20" s="90" t="s">
        <v>62</v>
      </c>
      <c r="K20" s="49"/>
      <c r="L20" s="58">
        <v>225</v>
      </c>
      <c r="M20" s="92" t="s">
        <v>45</v>
      </c>
      <c r="N20" s="58">
        <f>L20*20</f>
        <v>4500</v>
      </c>
      <c r="O20" s="61">
        <v>94</v>
      </c>
      <c r="P20" s="84" t="s">
        <v>48</v>
      </c>
      <c r="Q20" s="58">
        <f>O20*20</f>
        <v>1880</v>
      </c>
      <c r="R20" s="61">
        <v>125</v>
      </c>
      <c r="S20" s="84" t="s">
        <v>52</v>
      </c>
      <c r="T20" s="58">
        <f>R20*20</f>
        <v>2500</v>
      </c>
      <c r="U20" s="61">
        <v>165</v>
      </c>
      <c r="V20" s="87" t="s">
        <v>54</v>
      </c>
      <c r="W20" s="64">
        <f>U20*20</f>
        <v>3300</v>
      </c>
      <c r="X20" s="82">
        <f t="shared" si="1"/>
        <v>12180</v>
      </c>
      <c r="Y20" s="45"/>
      <c r="Z20" s="45"/>
      <c r="AA20" s="45"/>
    </row>
    <row r="21" spans="2:27" s="46" customFormat="1" ht="25.5" customHeight="1" x14ac:dyDescent="0.35">
      <c r="B21" s="103"/>
      <c r="C21" s="123"/>
      <c r="D21" s="123"/>
      <c r="E21" s="81">
        <f t="shared" si="0"/>
        <v>421</v>
      </c>
      <c r="F21" s="61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101</v>
      </c>
      <c r="M21" s="90" t="s">
        <v>46</v>
      </c>
      <c r="N21" s="58">
        <f>L21*20</f>
        <v>2020</v>
      </c>
      <c r="O21" s="61">
        <v>76</v>
      </c>
      <c r="P21" s="84" t="s">
        <v>49</v>
      </c>
      <c r="Q21" s="58">
        <f t="shared" ref="Q21:Q22" si="4">O21*20</f>
        <v>1520</v>
      </c>
      <c r="R21" s="61">
        <v>129</v>
      </c>
      <c r="S21" s="84" t="s">
        <v>53</v>
      </c>
      <c r="T21" s="58">
        <f>R21*20</f>
        <v>2580</v>
      </c>
      <c r="U21" s="61">
        <v>115</v>
      </c>
      <c r="V21" s="87" t="s">
        <v>55</v>
      </c>
      <c r="W21" s="64">
        <f t="shared" ref="W21:W22" si="5">U21*20</f>
        <v>2300</v>
      </c>
      <c r="X21" s="82">
        <f t="shared" si="1"/>
        <v>8420</v>
      </c>
      <c r="Y21" s="45"/>
      <c r="Z21" s="45"/>
      <c r="AA21" s="45"/>
    </row>
    <row r="22" spans="2:27" s="46" customFormat="1" ht="25.5" customHeight="1" x14ac:dyDescent="0.35">
      <c r="B22" s="104"/>
      <c r="C22" s="124"/>
      <c r="D22" s="124"/>
      <c r="E22" s="81">
        <f t="shared" si="0"/>
        <v>203</v>
      </c>
      <c r="F22" s="61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61">
        <v>103</v>
      </c>
      <c r="P22" s="84" t="s">
        <v>50</v>
      </c>
      <c r="Q22" s="58">
        <f t="shared" si="4"/>
        <v>2060</v>
      </c>
      <c r="R22" s="49"/>
      <c r="S22" s="49"/>
      <c r="T22" s="49"/>
      <c r="U22" s="61">
        <v>100</v>
      </c>
      <c r="V22" s="87" t="s">
        <v>56</v>
      </c>
      <c r="W22" s="64">
        <f t="shared" si="5"/>
        <v>2000</v>
      </c>
      <c r="X22" s="82">
        <f t="shared" si="1"/>
        <v>4060</v>
      </c>
      <c r="Y22" s="45"/>
      <c r="Z22" s="45"/>
      <c r="AA22" s="45"/>
    </row>
    <row r="23" spans="2:27" s="46" customFormat="1" ht="25.5" customHeight="1" x14ac:dyDescent="0.35">
      <c r="B23" s="50"/>
      <c r="C23" s="51"/>
      <c r="D23" s="51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64"/>
      <c r="W23" s="64"/>
      <c r="X23" s="82">
        <f t="shared" si="1"/>
        <v>0</v>
      </c>
      <c r="Y23" s="45"/>
      <c r="Z23" s="45"/>
      <c r="AA23" s="45"/>
    </row>
    <row r="24" spans="2:27" s="46" customFormat="1" ht="25.5" customHeight="1" x14ac:dyDescent="0.35">
      <c r="B24" s="50"/>
      <c r="C24" s="51"/>
      <c r="D24" s="51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64"/>
      <c r="W24" s="64"/>
      <c r="X24" s="43">
        <f t="shared" ref="X24:X29" si="6">SUM(F24:U24)</f>
        <v>0</v>
      </c>
      <c r="Y24" s="45"/>
      <c r="Z24" s="45"/>
      <c r="AA24" s="45"/>
    </row>
    <row r="25" spans="2:27" s="46" customFormat="1" ht="25.5" customHeight="1" x14ac:dyDescent="0.35">
      <c r="B25" s="50"/>
      <c r="C25" s="51"/>
      <c r="D25" s="51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64"/>
      <c r="W25" s="64"/>
      <c r="X25" s="43">
        <f t="shared" si="6"/>
        <v>0</v>
      </c>
      <c r="Y25" s="45"/>
      <c r="Z25" s="45"/>
      <c r="AA25" s="45"/>
    </row>
    <row r="26" spans="2:27" s="46" customFormat="1" ht="25.5" customHeight="1" x14ac:dyDescent="0.35">
      <c r="B26" s="50"/>
      <c r="C26" s="51"/>
      <c r="D26" s="51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64"/>
      <c r="W26" s="64"/>
      <c r="X26" s="43">
        <f t="shared" si="6"/>
        <v>0</v>
      </c>
      <c r="Y26" s="45"/>
      <c r="Z26" s="45"/>
      <c r="AA26" s="45"/>
    </row>
    <row r="27" spans="2:27" s="46" customFormat="1" ht="25.5" customHeight="1" x14ac:dyDescent="0.35">
      <c r="B27" s="50"/>
      <c r="C27" s="51"/>
      <c r="D27" s="51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64"/>
      <c r="W27" s="64"/>
      <c r="X27" s="43">
        <f t="shared" si="6"/>
        <v>0</v>
      </c>
      <c r="Y27" s="45"/>
      <c r="Z27" s="45"/>
      <c r="AA27" s="45"/>
    </row>
    <row r="28" spans="2:27" s="46" customFormat="1" ht="25.5" customHeight="1" x14ac:dyDescent="0.35">
      <c r="B28" s="50"/>
      <c r="C28" s="51"/>
      <c r="D28" s="51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64"/>
      <c r="W28" s="64"/>
      <c r="X28" s="43">
        <f t="shared" si="6"/>
        <v>0</v>
      </c>
      <c r="Y28" s="45"/>
      <c r="Z28" s="45"/>
      <c r="AA28" s="45"/>
    </row>
    <row r="29" spans="2:27" s="46" customFormat="1" ht="25.5" customHeight="1" thickBot="1" x14ac:dyDescent="0.4">
      <c r="B29" s="52"/>
      <c r="C29" s="53"/>
      <c r="D29" s="53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65"/>
      <c r="W29" s="65"/>
      <c r="X29" s="44">
        <f t="shared" si="6"/>
        <v>0</v>
      </c>
      <c r="Y29" s="45"/>
      <c r="Z29" s="45"/>
      <c r="AA29" s="45"/>
    </row>
    <row r="30" spans="2:27" x14ac:dyDescent="0.35">
      <c r="B30" s="21"/>
      <c r="X30" s="30"/>
    </row>
    <row r="31" spans="2:27" x14ac:dyDescent="0.35"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4"/>
      <c r="Y31"/>
      <c r="Z31"/>
      <c r="AA31"/>
    </row>
    <row r="32" spans="2:27" x14ac:dyDescent="0.35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33"/>
      <c r="W32" s="33"/>
      <c r="X32" s="34"/>
    </row>
    <row r="33" spans="2:24" x14ac:dyDescent="0.35"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4"/>
    </row>
    <row r="34" spans="2:24" x14ac:dyDescent="0.35"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33"/>
      <c r="W34" s="33"/>
      <c r="X34" s="34"/>
    </row>
    <row r="35" spans="2:24" x14ac:dyDescent="0.35"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7"/>
    </row>
    <row r="36" spans="2:24" x14ac:dyDescent="0.35">
      <c r="B36" s="21"/>
      <c r="X36" s="30"/>
    </row>
    <row r="37" spans="2:24" ht="13.15" x14ac:dyDescent="0.4">
      <c r="B37" s="38"/>
      <c r="C37" s="39"/>
      <c r="D37" s="39"/>
      <c r="E37" s="39"/>
      <c r="F37"/>
      <c r="G37"/>
      <c r="H37"/>
      <c r="X37" s="30"/>
    </row>
    <row r="38" spans="2:24" ht="13.15" thickBot="1" x14ac:dyDescent="0.4"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2"/>
    </row>
    <row r="200" spans="33:44" x14ac:dyDescent="0.35">
      <c r="AG200" s="3" t="s">
        <v>2</v>
      </c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5"/>
    </row>
    <row r="201" spans="33:44" x14ac:dyDescent="0.35">
      <c r="AG201" s="6" t="s">
        <v>3</v>
      </c>
      <c r="AH201" s="7" t="s">
        <v>4</v>
      </c>
      <c r="AI201" s="7" t="s">
        <v>5</v>
      </c>
      <c r="AJ201" s="7" t="s">
        <v>6</v>
      </c>
      <c r="AK201" s="7" t="s">
        <v>7</v>
      </c>
      <c r="AL201" s="7" t="s">
        <v>8</v>
      </c>
      <c r="AM201" s="7" t="s">
        <v>9</v>
      </c>
      <c r="AN201" s="7" t="s">
        <v>10</v>
      </c>
      <c r="AO201" s="7" t="s">
        <v>11</v>
      </c>
      <c r="AP201" s="7" t="s">
        <v>1</v>
      </c>
      <c r="AQ201" s="7" t="s">
        <v>12</v>
      </c>
      <c r="AR201" s="8" t="s">
        <v>13</v>
      </c>
    </row>
    <row r="202" spans="33:44" x14ac:dyDescent="0.35">
      <c r="AG202" s="9" t="e">
        <f>MATCH(UPPER(LEFT(TRIM(F10),3)),AG201:AR201,0)-1</f>
        <v>#N/A</v>
      </c>
      <c r="AH202" s="10" t="e">
        <f t="shared" ref="AH202:AR202" si="7">IF(AG202=11,0,AG202+1)</f>
        <v>#N/A</v>
      </c>
      <c r="AI202" s="10" t="e">
        <f t="shared" si="7"/>
        <v>#N/A</v>
      </c>
      <c r="AJ202" s="10" t="e">
        <f t="shared" si="7"/>
        <v>#N/A</v>
      </c>
      <c r="AK202" s="10" t="e">
        <f t="shared" si="7"/>
        <v>#N/A</v>
      </c>
      <c r="AL202" s="10" t="e">
        <f t="shared" si="7"/>
        <v>#N/A</v>
      </c>
      <c r="AM202" s="10" t="e">
        <f t="shared" si="7"/>
        <v>#N/A</v>
      </c>
      <c r="AN202" s="10" t="e">
        <f t="shared" si="7"/>
        <v>#N/A</v>
      </c>
      <c r="AO202" s="10" t="e">
        <f t="shared" si="7"/>
        <v>#N/A</v>
      </c>
      <c r="AP202" s="10" t="e">
        <f t="shared" si="7"/>
        <v>#N/A</v>
      </c>
      <c r="AQ202" s="10" t="e">
        <f t="shared" si="7"/>
        <v>#N/A</v>
      </c>
      <c r="AR202" s="11" t="e">
        <f t="shared" si="7"/>
        <v>#N/A</v>
      </c>
    </row>
  </sheetData>
  <mergeCells count="26">
    <mergeCell ref="B4:X4"/>
    <mergeCell ref="B9:B10"/>
    <mergeCell ref="E9:E10"/>
    <mergeCell ref="X9:X10"/>
    <mergeCell ref="D9:D10"/>
    <mergeCell ref="F9:H9"/>
    <mergeCell ref="I9:K9"/>
    <mergeCell ref="L9:N9"/>
    <mergeCell ref="O9:Q9"/>
    <mergeCell ref="R9:T9"/>
    <mergeCell ref="U9:W9"/>
    <mergeCell ref="F8:W8"/>
    <mergeCell ref="C11:C13"/>
    <mergeCell ref="B11:B13"/>
    <mergeCell ref="D11:D13"/>
    <mergeCell ref="L32:U32"/>
    <mergeCell ref="L34:U34"/>
    <mergeCell ref="D17:D19"/>
    <mergeCell ref="C17:C19"/>
    <mergeCell ref="B17:B19"/>
    <mergeCell ref="C20:C22"/>
    <mergeCell ref="D20:D22"/>
    <mergeCell ref="B20:B22"/>
    <mergeCell ref="C14:C16"/>
    <mergeCell ref="D14:D16"/>
    <mergeCell ref="B14:B16"/>
  </mergeCells>
  <phoneticPr fontId="0" type="noConversion"/>
  <printOptions horizontalCentered="1"/>
  <pageMargins left="0.23622047244094499" right="0.23622047244094499" top="0.74803149606299202" bottom="0.74803149606299202" header="0.23622047244094499" footer="0.511811023622047"/>
  <pageSetup scale="71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61D20-A8E6-448E-8121-AF7C44126D2E}">
  <sheetPr>
    <pageSetUpPr autoPageBreaks="0" fitToPage="1"/>
  </sheetPr>
  <dimension ref="B2:AR201"/>
  <sheetViews>
    <sheetView showGridLines="0" topLeftCell="K16" zoomScaleNormal="100" workbookViewId="0">
      <selection activeCell="L31" sqref="L31:X33"/>
    </sheetView>
  </sheetViews>
  <sheetFormatPr baseColWidth="10" defaultColWidth="9.73046875" defaultRowHeight="12.75" x14ac:dyDescent="0.35"/>
  <cols>
    <col min="1" max="1" width="1.73046875" style="1" customWidth="1"/>
    <col min="2" max="2" width="10.33203125" style="1" bestFit="1" customWidth="1"/>
    <col min="3" max="3" width="41.53125" style="1" customWidth="1"/>
    <col min="4" max="4" width="19.46484375" style="1" customWidth="1"/>
    <col min="5" max="5" width="26.59765625" style="1" bestFit="1" customWidth="1"/>
    <col min="6" max="7" width="11.46484375" style="1" customWidth="1"/>
    <col min="8" max="8" width="9.53125" style="1" customWidth="1"/>
    <col min="9" max="10" width="11.265625" style="1" customWidth="1"/>
    <col min="11" max="11" width="9.53125" style="1" customWidth="1"/>
    <col min="12" max="12" width="11" style="1" bestFit="1" customWidth="1"/>
    <col min="13" max="14" width="11" style="1" customWidth="1"/>
    <col min="15" max="16" width="11.9296875" style="1" customWidth="1"/>
    <col min="17" max="17" width="9.53125" style="1" customWidth="1"/>
    <col min="18" max="19" width="12" style="1" customWidth="1"/>
    <col min="20" max="20" width="9.53125" style="1" customWidth="1"/>
    <col min="21" max="22" width="12.19921875" style="1" customWidth="1"/>
    <col min="23" max="23" width="9.53125" style="1" customWidth="1"/>
    <col min="24" max="24" width="17.73046875" style="1" customWidth="1"/>
    <col min="25" max="27" width="7.46484375" style="1" customWidth="1"/>
    <col min="28" max="28" width="4.73046875" style="1" customWidth="1"/>
    <col min="29" max="16384" width="9.73046875" style="1"/>
  </cols>
  <sheetData>
    <row r="2" spans="2:27" ht="13.15" thickBot="1" x14ac:dyDescent="0.4"/>
    <row r="3" spans="2:27" x14ac:dyDescent="0.35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20"/>
    </row>
    <row r="4" spans="2:27" ht="42" customHeight="1" x14ac:dyDescent="0.35">
      <c r="B4" s="106" t="s">
        <v>14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8"/>
      <c r="Y4" s="15"/>
      <c r="Z4" s="15"/>
      <c r="AA4" s="15"/>
    </row>
    <row r="5" spans="2:27" x14ac:dyDescent="0.35">
      <c r="B5" s="2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23"/>
      <c r="Y5" s="14"/>
      <c r="Z5" s="14"/>
      <c r="AA5" s="14"/>
    </row>
    <row r="6" spans="2:27" ht="13.15" x14ac:dyDescent="0.4">
      <c r="B6" s="24" t="s">
        <v>15</v>
      </c>
      <c r="C6" s="57" t="s">
        <v>18</v>
      </c>
      <c r="D6" s="56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68"/>
      <c r="Y6" s="16"/>
    </row>
    <row r="7" spans="2:27" ht="13.5" thickBot="1" x14ac:dyDescent="0.45">
      <c r="B7" s="26" t="s">
        <v>16</v>
      </c>
      <c r="C7" s="1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70"/>
    </row>
    <row r="8" spans="2:27" ht="13.15" thickBot="1" x14ac:dyDescent="0.4">
      <c r="B8" s="28"/>
      <c r="C8" s="2"/>
      <c r="D8" s="2"/>
      <c r="E8" s="2"/>
      <c r="F8" s="125" t="s">
        <v>35</v>
      </c>
      <c r="G8" s="126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8"/>
      <c r="W8" s="129"/>
      <c r="X8" s="71"/>
    </row>
    <row r="9" spans="2:27" ht="13.5" thickBot="1" x14ac:dyDescent="0.4">
      <c r="B9" s="109" t="s">
        <v>20</v>
      </c>
      <c r="C9" s="109" t="s">
        <v>0</v>
      </c>
      <c r="D9" s="115" t="s">
        <v>17</v>
      </c>
      <c r="E9" s="111" t="s">
        <v>26</v>
      </c>
      <c r="F9" s="117" t="s">
        <v>21</v>
      </c>
      <c r="G9" s="118"/>
      <c r="H9" s="119"/>
      <c r="I9" s="120" t="s">
        <v>22</v>
      </c>
      <c r="J9" s="121"/>
      <c r="K9" s="118"/>
      <c r="L9" s="120" t="s">
        <v>23</v>
      </c>
      <c r="M9" s="121"/>
      <c r="N9" s="118"/>
      <c r="O9" s="120" t="s">
        <v>24</v>
      </c>
      <c r="P9" s="121"/>
      <c r="Q9" s="118"/>
      <c r="R9" s="120" t="s">
        <v>32</v>
      </c>
      <c r="S9" s="121"/>
      <c r="T9" s="118"/>
      <c r="U9" s="120" t="s">
        <v>25</v>
      </c>
      <c r="V9" s="121"/>
      <c r="W9" s="121"/>
      <c r="X9" s="113" t="s">
        <v>19</v>
      </c>
      <c r="Y9" s="13"/>
      <c r="Z9" s="13"/>
      <c r="AA9" s="13"/>
    </row>
    <row r="10" spans="2:27" ht="26.65" thickBot="1" x14ac:dyDescent="0.4">
      <c r="B10" s="110"/>
      <c r="C10" s="134"/>
      <c r="D10" s="116"/>
      <c r="E10" s="112"/>
      <c r="F10" s="66" t="s">
        <v>33</v>
      </c>
      <c r="G10" s="83" t="s">
        <v>47</v>
      </c>
      <c r="H10" s="67" t="s">
        <v>34</v>
      </c>
      <c r="I10" s="66" t="s">
        <v>33</v>
      </c>
      <c r="J10" s="83" t="s">
        <v>47</v>
      </c>
      <c r="K10" s="67" t="s">
        <v>34</v>
      </c>
      <c r="L10" s="66" t="s">
        <v>33</v>
      </c>
      <c r="M10" s="83" t="s">
        <v>51</v>
      </c>
      <c r="N10" s="67" t="s">
        <v>34</v>
      </c>
      <c r="O10" s="66" t="s">
        <v>33</v>
      </c>
      <c r="P10" s="83" t="s">
        <v>77</v>
      </c>
      <c r="Q10" s="67" t="s">
        <v>34</v>
      </c>
      <c r="R10" s="66" t="s">
        <v>33</v>
      </c>
      <c r="S10" s="83" t="s">
        <v>51</v>
      </c>
      <c r="T10" s="67" t="s">
        <v>34</v>
      </c>
      <c r="U10" s="66" t="s">
        <v>33</v>
      </c>
      <c r="V10" s="86" t="s">
        <v>77</v>
      </c>
      <c r="W10" s="69" t="s">
        <v>34</v>
      </c>
      <c r="X10" s="114"/>
      <c r="Y10" s="14"/>
      <c r="Z10" s="14"/>
      <c r="AA10" s="14"/>
    </row>
    <row r="11" spans="2:27" s="46" customFormat="1" ht="25.5" customHeight="1" x14ac:dyDescent="0.35">
      <c r="B11" s="102">
        <v>1</v>
      </c>
      <c r="C11" s="99" t="s">
        <v>28</v>
      </c>
      <c r="D11" s="99" t="s">
        <v>76</v>
      </c>
      <c r="E11" s="81">
        <f>F11+I11+L11+O11+R11+U11</f>
        <v>833</v>
      </c>
      <c r="F11" s="61">
        <v>162</v>
      </c>
      <c r="G11" s="84" t="s">
        <v>78</v>
      </c>
      <c r="H11" s="61">
        <f>F11*30</f>
        <v>4860</v>
      </c>
      <c r="I11" s="61">
        <v>93</v>
      </c>
      <c r="J11" s="84" t="s">
        <v>44</v>
      </c>
      <c r="K11" s="61">
        <f>I11*30</f>
        <v>2790</v>
      </c>
      <c r="L11" s="61">
        <v>190</v>
      </c>
      <c r="M11" s="84" t="s">
        <v>83</v>
      </c>
      <c r="N11" s="61">
        <f>L11*30</f>
        <v>5700</v>
      </c>
      <c r="O11" s="61">
        <v>126</v>
      </c>
      <c r="P11" s="84" t="s">
        <v>84</v>
      </c>
      <c r="Q11" s="61">
        <f>O11*30</f>
        <v>3780</v>
      </c>
      <c r="R11" s="61">
        <v>119</v>
      </c>
      <c r="S11" s="84" t="s">
        <v>52</v>
      </c>
      <c r="T11" s="61">
        <f>R11*30</f>
        <v>3570</v>
      </c>
      <c r="U11" s="61">
        <v>143</v>
      </c>
      <c r="V11" s="87" t="s">
        <v>25</v>
      </c>
      <c r="W11" s="63">
        <f>U11*30</f>
        <v>4290</v>
      </c>
      <c r="X11" s="82">
        <f>H11+K11+N11+Q11+T11+W11</f>
        <v>24990</v>
      </c>
      <c r="Y11" s="45"/>
      <c r="Z11" s="45"/>
      <c r="AA11" s="45"/>
    </row>
    <row r="12" spans="2:27" s="46" customFormat="1" ht="25.5" customHeight="1" x14ac:dyDescent="0.35">
      <c r="B12" s="103"/>
      <c r="C12" s="100"/>
      <c r="D12" s="100"/>
      <c r="E12" s="81">
        <f t="shared" ref="E12:E13" si="0">F12+I12+L12+O12+R12+U12</f>
        <v>607</v>
      </c>
      <c r="F12" s="61">
        <v>136</v>
      </c>
      <c r="G12" s="84" t="s">
        <v>79</v>
      </c>
      <c r="H12" s="61">
        <f>F12*30</f>
        <v>4080</v>
      </c>
      <c r="I12" s="61">
        <v>48</v>
      </c>
      <c r="J12" s="84" t="s">
        <v>81</v>
      </c>
      <c r="K12" s="61">
        <f>I12*30</f>
        <v>1440</v>
      </c>
      <c r="L12" s="61">
        <v>84</v>
      </c>
      <c r="M12" s="84" t="s">
        <v>46</v>
      </c>
      <c r="N12" s="61">
        <f>L12*30</f>
        <v>2520</v>
      </c>
      <c r="O12" s="61">
        <v>97</v>
      </c>
      <c r="P12" s="84" t="s">
        <v>49</v>
      </c>
      <c r="Q12" s="61">
        <f>O12*30</f>
        <v>2910</v>
      </c>
      <c r="R12" s="61">
        <v>100</v>
      </c>
      <c r="S12" s="84" t="s">
        <v>53</v>
      </c>
      <c r="T12" s="61">
        <f>R12*30</f>
        <v>3000</v>
      </c>
      <c r="U12" s="61">
        <v>142</v>
      </c>
      <c r="V12" s="87" t="s">
        <v>86</v>
      </c>
      <c r="W12" s="63">
        <f t="shared" ref="W12:W13" si="1">U12*30</f>
        <v>4260</v>
      </c>
      <c r="X12" s="82">
        <f t="shared" ref="X12:X13" si="2">H12+K12+N12+Q12+T12+W12</f>
        <v>18210</v>
      </c>
      <c r="Y12" s="45"/>
      <c r="Z12" s="45"/>
      <c r="AA12" s="45"/>
    </row>
    <row r="13" spans="2:27" s="46" customFormat="1" ht="25.5" customHeight="1" x14ac:dyDescent="0.35">
      <c r="B13" s="104"/>
      <c r="C13" s="101"/>
      <c r="D13" s="101"/>
      <c r="E13" s="81">
        <f t="shared" si="0"/>
        <v>310</v>
      </c>
      <c r="F13" s="61">
        <v>45</v>
      </c>
      <c r="G13" s="84" t="s">
        <v>80</v>
      </c>
      <c r="H13" s="61">
        <f>F13*30</f>
        <v>1350</v>
      </c>
      <c r="I13" s="61">
        <v>49</v>
      </c>
      <c r="J13" s="84" t="s">
        <v>82</v>
      </c>
      <c r="K13" s="61">
        <f>I13*30</f>
        <v>1470</v>
      </c>
      <c r="L13" s="61"/>
      <c r="M13" s="61"/>
      <c r="N13" s="61"/>
      <c r="O13" s="61">
        <v>87</v>
      </c>
      <c r="P13" s="84" t="s">
        <v>85</v>
      </c>
      <c r="Q13" s="61">
        <f>O13*30</f>
        <v>2610</v>
      </c>
      <c r="R13" s="61"/>
      <c r="S13" s="61"/>
      <c r="T13" s="61"/>
      <c r="U13" s="61">
        <v>129</v>
      </c>
      <c r="V13" s="87" t="s">
        <v>56</v>
      </c>
      <c r="W13" s="63">
        <f t="shared" si="1"/>
        <v>3870</v>
      </c>
      <c r="X13" s="82">
        <f t="shared" si="2"/>
        <v>9300</v>
      </c>
      <c r="Y13" s="45"/>
      <c r="Z13" s="45"/>
      <c r="AA13" s="45"/>
    </row>
    <row r="14" spans="2:27" s="46" customFormat="1" ht="25.5" customHeight="1" x14ac:dyDescent="0.35">
      <c r="B14" s="55"/>
      <c r="C14" s="48"/>
      <c r="D14" s="48"/>
      <c r="E14" s="59"/>
      <c r="F14" s="61"/>
      <c r="G14" s="84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3"/>
      <c r="W14" s="63"/>
      <c r="X14" s="43">
        <f t="shared" ref="X14:X28" si="3">SUM(F14:U14)</f>
        <v>0</v>
      </c>
      <c r="Y14" s="45"/>
      <c r="Z14" s="45"/>
      <c r="AA14" s="45"/>
    </row>
    <row r="15" spans="2:27" s="46" customFormat="1" ht="25.5" customHeight="1" x14ac:dyDescent="0.35">
      <c r="B15" s="55"/>
      <c r="C15" s="51"/>
      <c r="D15" s="62"/>
      <c r="E15" s="59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3"/>
      <c r="W15" s="63"/>
      <c r="X15" s="43">
        <f t="shared" si="3"/>
        <v>0</v>
      </c>
      <c r="Y15" s="45"/>
      <c r="Z15" s="45"/>
      <c r="AA15" s="45"/>
    </row>
    <row r="16" spans="2:27" s="46" customFormat="1" ht="25.5" customHeight="1" x14ac:dyDescent="0.35">
      <c r="B16" s="50"/>
      <c r="C16" s="51"/>
      <c r="D16" s="51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64"/>
      <c r="W16" s="64"/>
      <c r="X16" s="43">
        <f t="shared" si="3"/>
        <v>0</v>
      </c>
      <c r="Y16" s="45"/>
      <c r="Z16" s="45"/>
      <c r="AA16" s="45"/>
    </row>
    <row r="17" spans="2:27" s="46" customFormat="1" ht="25.5" customHeight="1" x14ac:dyDescent="0.35">
      <c r="B17" s="50"/>
      <c r="C17" s="48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64"/>
      <c r="W17" s="64"/>
      <c r="X17" s="43">
        <f t="shared" si="3"/>
        <v>0</v>
      </c>
      <c r="Y17" s="45"/>
      <c r="Z17" s="45"/>
      <c r="AA17" s="45"/>
    </row>
    <row r="18" spans="2:27" s="46" customFormat="1" ht="25.5" customHeight="1" x14ac:dyDescent="0.35">
      <c r="B18" s="50"/>
      <c r="C18" s="51"/>
      <c r="D18" s="51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64"/>
      <c r="W18" s="64"/>
      <c r="X18" s="43">
        <f t="shared" si="3"/>
        <v>0</v>
      </c>
      <c r="Y18" s="45"/>
      <c r="Z18" s="45"/>
      <c r="AA18" s="45"/>
    </row>
    <row r="19" spans="2:27" s="46" customFormat="1" ht="25.5" customHeight="1" x14ac:dyDescent="0.35">
      <c r="B19" s="47"/>
      <c r="C19" s="51"/>
      <c r="D19" s="51"/>
      <c r="E19" s="49"/>
      <c r="F19" s="49"/>
      <c r="G19" s="49"/>
      <c r="H19" s="49"/>
      <c r="I19" s="49"/>
      <c r="J19" s="49"/>
      <c r="K19" s="49"/>
      <c r="L19" s="58"/>
      <c r="M19" s="58"/>
      <c r="N19" s="58"/>
      <c r="O19" s="58"/>
      <c r="P19" s="58"/>
      <c r="Q19" s="58"/>
      <c r="R19" s="58"/>
      <c r="S19" s="58"/>
      <c r="T19" s="58"/>
      <c r="U19" s="49"/>
      <c r="V19" s="64"/>
      <c r="W19" s="64"/>
      <c r="X19" s="43">
        <f t="shared" si="3"/>
        <v>0</v>
      </c>
      <c r="Y19" s="45"/>
      <c r="Z19" s="45"/>
      <c r="AA19" s="45"/>
    </row>
    <row r="20" spans="2:27" s="46" customFormat="1" ht="25.5" customHeight="1" x14ac:dyDescent="0.35">
      <c r="B20" s="50"/>
      <c r="C20" s="51"/>
      <c r="D20" s="51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64"/>
      <c r="W20" s="64"/>
      <c r="X20" s="43">
        <f t="shared" si="3"/>
        <v>0</v>
      </c>
      <c r="Y20" s="45"/>
      <c r="Z20" s="45"/>
      <c r="AA20" s="45"/>
    </row>
    <row r="21" spans="2:27" s="46" customFormat="1" ht="25.5" customHeight="1" x14ac:dyDescent="0.35">
      <c r="B21" s="50"/>
      <c r="C21" s="48"/>
      <c r="D21" s="48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64"/>
      <c r="W21" s="64"/>
      <c r="X21" s="43">
        <f t="shared" si="3"/>
        <v>0</v>
      </c>
      <c r="Y21" s="45"/>
      <c r="Z21" s="45"/>
      <c r="AA21" s="45"/>
    </row>
    <row r="22" spans="2:27" s="46" customFormat="1" ht="25.5" customHeight="1" x14ac:dyDescent="0.35">
      <c r="B22" s="50"/>
      <c r="C22" s="51"/>
      <c r="D22" s="51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64"/>
      <c r="W22" s="64"/>
      <c r="X22" s="43">
        <f t="shared" si="3"/>
        <v>0</v>
      </c>
      <c r="Y22" s="45"/>
      <c r="Z22" s="45"/>
      <c r="AA22" s="45"/>
    </row>
    <row r="23" spans="2:27" s="46" customFormat="1" ht="25.5" customHeight="1" x14ac:dyDescent="0.35">
      <c r="B23" s="50"/>
      <c r="C23" s="51"/>
      <c r="D23" s="51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64"/>
      <c r="W23" s="64"/>
      <c r="X23" s="43">
        <f t="shared" si="3"/>
        <v>0</v>
      </c>
      <c r="Y23" s="45"/>
      <c r="Z23" s="45"/>
      <c r="AA23" s="45"/>
    </row>
    <row r="24" spans="2:27" s="46" customFormat="1" ht="25.5" customHeight="1" x14ac:dyDescent="0.35">
      <c r="B24" s="50"/>
      <c r="C24" s="51"/>
      <c r="D24" s="51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64"/>
      <c r="W24" s="64"/>
      <c r="X24" s="43">
        <f t="shared" si="3"/>
        <v>0</v>
      </c>
      <c r="Y24" s="45"/>
      <c r="Z24" s="45"/>
      <c r="AA24" s="45"/>
    </row>
    <row r="25" spans="2:27" s="46" customFormat="1" ht="25.5" customHeight="1" x14ac:dyDescent="0.35">
      <c r="B25" s="50"/>
      <c r="C25" s="51"/>
      <c r="D25" s="51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64"/>
      <c r="W25" s="64"/>
      <c r="X25" s="43">
        <f t="shared" si="3"/>
        <v>0</v>
      </c>
      <c r="Y25" s="45"/>
      <c r="Z25" s="45"/>
      <c r="AA25" s="45"/>
    </row>
    <row r="26" spans="2:27" s="46" customFormat="1" ht="25.5" customHeight="1" x14ac:dyDescent="0.35">
      <c r="B26" s="50"/>
      <c r="C26" s="51"/>
      <c r="D26" s="51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64"/>
      <c r="W26" s="64"/>
      <c r="X26" s="43">
        <f t="shared" si="3"/>
        <v>0</v>
      </c>
      <c r="Y26" s="45"/>
      <c r="Z26" s="45"/>
      <c r="AA26" s="45"/>
    </row>
    <row r="27" spans="2:27" s="46" customFormat="1" ht="25.5" customHeight="1" x14ac:dyDescent="0.35">
      <c r="B27" s="50"/>
      <c r="C27" s="51"/>
      <c r="D27" s="51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64"/>
      <c r="W27" s="64"/>
      <c r="X27" s="43">
        <f t="shared" si="3"/>
        <v>0</v>
      </c>
      <c r="Y27" s="45"/>
      <c r="Z27" s="45"/>
      <c r="AA27" s="45"/>
    </row>
    <row r="28" spans="2:27" s="46" customFormat="1" ht="25.5" customHeight="1" thickBot="1" x14ac:dyDescent="0.4">
      <c r="B28" s="52"/>
      <c r="C28" s="53"/>
      <c r="D28" s="53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65"/>
      <c r="W28" s="65"/>
      <c r="X28" s="44">
        <f t="shared" si="3"/>
        <v>0</v>
      </c>
      <c r="Y28" s="45"/>
      <c r="Z28" s="45"/>
      <c r="AA28" s="45"/>
    </row>
    <row r="29" spans="2:27" x14ac:dyDescent="0.35">
      <c r="B29" s="21"/>
      <c r="X29" s="30"/>
    </row>
    <row r="30" spans="2:27" x14ac:dyDescent="0.35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4"/>
      <c r="Y30"/>
      <c r="Z30"/>
      <c r="AA30"/>
    </row>
    <row r="31" spans="2:27" x14ac:dyDescent="0.35"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33"/>
      <c r="W31" s="33"/>
      <c r="X31" s="34"/>
    </row>
    <row r="32" spans="2:27" x14ac:dyDescent="0.35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4"/>
    </row>
    <row r="33" spans="2:24" x14ac:dyDescent="0.35"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33"/>
      <c r="W33" s="33"/>
      <c r="X33" s="34"/>
    </row>
    <row r="34" spans="2:24" x14ac:dyDescent="0.35"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7"/>
    </row>
    <row r="35" spans="2:24" x14ac:dyDescent="0.35">
      <c r="B35" s="21"/>
      <c r="X35" s="30"/>
    </row>
    <row r="36" spans="2:24" ht="13.15" x14ac:dyDescent="0.4">
      <c r="B36" s="38"/>
      <c r="C36" s="39"/>
      <c r="D36" s="39"/>
      <c r="E36" s="39"/>
      <c r="F36"/>
      <c r="G36"/>
      <c r="H36"/>
      <c r="X36" s="30"/>
    </row>
    <row r="37" spans="2:24" ht="13.15" thickBot="1" x14ac:dyDescent="0.4"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2"/>
    </row>
    <row r="199" spans="33:44" x14ac:dyDescent="0.35">
      <c r="AG199" s="3" t="s">
        <v>2</v>
      </c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5"/>
    </row>
    <row r="200" spans="33:44" x14ac:dyDescent="0.35">
      <c r="AG200" s="6" t="s">
        <v>3</v>
      </c>
      <c r="AH200" s="7" t="s">
        <v>4</v>
      </c>
      <c r="AI200" s="7" t="s">
        <v>5</v>
      </c>
      <c r="AJ200" s="7" t="s">
        <v>6</v>
      </c>
      <c r="AK200" s="7" t="s">
        <v>7</v>
      </c>
      <c r="AL200" s="7" t="s">
        <v>8</v>
      </c>
      <c r="AM200" s="7" t="s">
        <v>9</v>
      </c>
      <c r="AN200" s="7" t="s">
        <v>10</v>
      </c>
      <c r="AO200" s="7" t="s">
        <v>11</v>
      </c>
      <c r="AP200" s="7" t="s">
        <v>1</v>
      </c>
      <c r="AQ200" s="7" t="s">
        <v>12</v>
      </c>
      <c r="AR200" s="8" t="s">
        <v>13</v>
      </c>
    </row>
    <row r="201" spans="33:44" x14ac:dyDescent="0.35">
      <c r="AG201" s="9" t="e">
        <f>MATCH(UPPER(LEFT(TRIM(F10),3)),AG200:AR200,0)-1</f>
        <v>#N/A</v>
      </c>
      <c r="AH201" s="10" t="e">
        <f t="shared" ref="AH201:AR201" si="4">IF(AG201=11,0,AG201+1)</f>
        <v>#N/A</v>
      </c>
      <c r="AI201" s="10" t="e">
        <f t="shared" si="4"/>
        <v>#N/A</v>
      </c>
      <c r="AJ201" s="10" t="e">
        <f t="shared" si="4"/>
        <v>#N/A</v>
      </c>
      <c r="AK201" s="10" t="e">
        <f t="shared" si="4"/>
        <v>#N/A</v>
      </c>
      <c r="AL201" s="10" t="e">
        <f t="shared" si="4"/>
        <v>#N/A</v>
      </c>
      <c r="AM201" s="10" t="e">
        <f t="shared" si="4"/>
        <v>#N/A</v>
      </c>
      <c r="AN201" s="10" t="e">
        <f t="shared" si="4"/>
        <v>#N/A</v>
      </c>
      <c r="AO201" s="10" t="e">
        <f t="shared" si="4"/>
        <v>#N/A</v>
      </c>
      <c r="AP201" s="10" t="e">
        <f t="shared" si="4"/>
        <v>#N/A</v>
      </c>
      <c r="AQ201" s="10" t="e">
        <f t="shared" si="4"/>
        <v>#N/A</v>
      </c>
      <c r="AR201" s="11" t="e">
        <f t="shared" si="4"/>
        <v>#N/A</v>
      </c>
    </row>
  </sheetData>
  <mergeCells count="18">
    <mergeCell ref="L33:U33"/>
    <mergeCell ref="B4:X4"/>
    <mergeCell ref="F8:W8"/>
    <mergeCell ref="B9:B10"/>
    <mergeCell ref="C9:C10"/>
    <mergeCell ref="D9:D10"/>
    <mergeCell ref="E9:E10"/>
    <mergeCell ref="F9:H9"/>
    <mergeCell ref="I9:K9"/>
    <mergeCell ref="L9:N9"/>
    <mergeCell ref="O9:Q9"/>
    <mergeCell ref="R9:T9"/>
    <mergeCell ref="U9:W9"/>
    <mergeCell ref="X9:X10"/>
    <mergeCell ref="C11:C13"/>
    <mergeCell ref="D11:D13"/>
    <mergeCell ref="B11:B13"/>
    <mergeCell ref="L31:U31"/>
  </mergeCells>
  <printOptions horizontalCentered="1"/>
  <pageMargins left="0.23622047244094499" right="0.23622047244094499" top="0.74803149606299202" bottom="0.74803149606299202" header="0.23622047244094499" footer="0.511811023622047"/>
  <pageSetup scale="71" orientation="landscape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FF93D-8140-49E8-8163-3D3B09BF5AF3}">
  <sheetPr>
    <pageSetUpPr autoPageBreaks="0" fitToPage="1"/>
  </sheetPr>
  <dimension ref="B2:AL201"/>
  <sheetViews>
    <sheetView showGridLines="0" topLeftCell="A24" zoomScaleNormal="100" workbookViewId="0">
      <selection activeCell="L31" sqref="L31:R33"/>
    </sheetView>
  </sheetViews>
  <sheetFormatPr baseColWidth="10" defaultColWidth="9.73046875" defaultRowHeight="12.75" x14ac:dyDescent="0.35"/>
  <cols>
    <col min="1" max="1" width="1.73046875" style="1" customWidth="1"/>
    <col min="2" max="2" width="10.33203125" style="1" bestFit="1" customWidth="1"/>
    <col min="3" max="3" width="41.53125" style="1" customWidth="1"/>
    <col min="4" max="4" width="19.46484375" style="1" customWidth="1"/>
    <col min="5" max="5" width="26.59765625" style="1" bestFit="1" customWidth="1"/>
    <col min="6" max="6" width="11.73046875" style="1" bestFit="1" customWidth="1"/>
    <col min="7" max="8" width="11.73046875" style="1" customWidth="1"/>
    <col min="9" max="10" width="12.06640625" style="1" customWidth="1"/>
    <col min="11" max="11" width="9.53125" style="1" customWidth="1"/>
    <col min="12" max="12" width="11" style="1" bestFit="1" customWidth="1"/>
    <col min="13" max="14" width="11" style="1" customWidth="1"/>
    <col min="15" max="16" width="11.53125" style="1" customWidth="1"/>
    <col min="17" max="17" width="9.53125" style="1" customWidth="1"/>
    <col min="18" max="18" width="17.73046875" style="1" customWidth="1"/>
    <col min="19" max="21" width="7.46484375" style="1" customWidth="1"/>
    <col min="22" max="22" width="4.73046875" style="1" customWidth="1"/>
    <col min="23" max="16384" width="9.73046875" style="1"/>
  </cols>
  <sheetData>
    <row r="2" spans="2:21" ht="13.15" thickBot="1" x14ac:dyDescent="0.4"/>
    <row r="3" spans="2:21" x14ac:dyDescent="0.35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</row>
    <row r="4" spans="2:21" ht="42" customHeight="1" x14ac:dyDescent="0.35">
      <c r="B4" s="106" t="s">
        <v>14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8"/>
      <c r="S4" s="15"/>
      <c r="T4" s="15"/>
      <c r="U4" s="15"/>
    </row>
    <row r="5" spans="2:21" x14ac:dyDescent="0.35">
      <c r="B5" s="2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3"/>
      <c r="S5" s="14"/>
      <c r="T5" s="14"/>
      <c r="U5" s="14"/>
    </row>
    <row r="6" spans="2:21" ht="13.15" x14ac:dyDescent="0.4">
      <c r="B6" s="24" t="s">
        <v>15</v>
      </c>
      <c r="C6" s="57" t="s">
        <v>18</v>
      </c>
      <c r="D6" s="56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5"/>
      <c r="S6" s="16"/>
    </row>
    <row r="7" spans="2:21" ht="13.5" thickBot="1" x14ac:dyDescent="0.45">
      <c r="B7" s="26" t="s">
        <v>16</v>
      </c>
      <c r="C7" s="1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7"/>
    </row>
    <row r="8" spans="2:21" ht="13.5" thickBot="1" x14ac:dyDescent="0.45">
      <c r="B8" s="28"/>
      <c r="C8" s="2"/>
      <c r="D8" s="2"/>
      <c r="E8" s="2"/>
      <c r="F8" s="145" t="s">
        <v>38</v>
      </c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7"/>
      <c r="R8" s="29"/>
    </row>
    <row r="9" spans="2:21" ht="13.15" x14ac:dyDescent="0.35">
      <c r="B9" s="135" t="s">
        <v>20</v>
      </c>
      <c r="C9" s="137" t="s">
        <v>0</v>
      </c>
      <c r="D9" s="139" t="s">
        <v>17</v>
      </c>
      <c r="E9" s="141" t="s">
        <v>26</v>
      </c>
      <c r="F9" s="137" t="s">
        <v>29</v>
      </c>
      <c r="G9" s="137"/>
      <c r="H9" s="137"/>
      <c r="I9" s="137" t="s">
        <v>30</v>
      </c>
      <c r="J9" s="137"/>
      <c r="K9" s="137"/>
      <c r="L9" s="137" t="s">
        <v>31</v>
      </c>
      <c r="M9" s="137"/>
      <c r="N9" s="137"/>
      <c r="O9" s="137" t="s">
        <v>37</v>
      </c>
      <c r="P9" s="137"/>
      <c r="Q9" s="137"/>
      <c r="R9" s="143" t="s">
        <v>19</v>
      </c>
      <c r="S9" s="13"/>
      <c r="T9" s="13"/>
      <c r="U9" s="13"/>
    </row>
    <row r="10" spans="2:21" ht="26.65" thickBot="1" x14ac:dyDescent="0.45">
      <c r="B10" s="136"/>
      <c r="C10" s="138"/>
      <c r="D10" s="140"/>
      <c r="E10" s="142"/>
      <c r="F10" s="76" t="s">
        <v>33</v>
      </c>
      <c r="G10" s="76" t="s">
        <v>77</v>
      </c>
      <c r="H10" s="77" t="s">
        <v>36</v>
      </c>
      <c r="I10" s="78" t="s">
        <v>33</v>
      </c>
      <c r="J10" s="78" t="s">
        <v>51</v>
      </c>
      <c r="K10" s="77" t="s">
        <v>36</v>
      </c>
      <c r="L10" s="78" t="s">
        <v>33</v>
      </c>
      <c r="M10" s="78" t="s">
        <v>91</v>
      </c>
      <c r="N10" s="77" t="s">
        <v>36</v>
      </c>
      <c r="O10" s="78" t="s">
        <v>33</v>
      </c>
      <c r="P10" s="78" t="s">
        <v>47</v>
      </c>
      <c r="Q10" s="77" t="s">
        <v>36</v>
      </c>
      <c r="R10" s="144"/>
      <c r="S10" s="14"/>
      <c r="T10" s="14"/>
      <c r="U10" s="14"/>
    </row>
    <row r="11" spans="2:21" s="46" customFormat="1" ht="25.5" customHeight="1" x14ac:dyDescent="0.35">
      <c r="B11" s="73">
        <v>1</v>
      </c>
      <c r="C11" s="74" t="s">
        <v>28</v>
      </c>
      <c r="D11" s="73" t="s">
        <v>87</v>
      </c>
      <c r="E11" s="79">
        <f>F11+I11+L11+O11</f>
        <v>916</v>
      </c>
      <c r="F11" s="75">
        <v>26</v>
      </c>
      <c r="G11" s="98" t="s">
        <v>66</v>
      </c>
      <c r="H11" s="75">
        <f>F11*30</f>
        <v>780</v>
      </c>
      <c r="I11" s="75">
        <v>75</v>
      </c>
      <c r="J11" s="98" t="s">
        <v>30</v>
      </c>
      <c r="K11" s="75">
        <f>75*30</f>
        <v>2250</v>
      </c>
      <c r="L11" s="98">
        <v>370</v>
      </c>
      <c r="M11" s="98" t="s">
        <v>90</v>
      </c>
      <c r="N11" s="75">
        <f>L11*30</f>
        <v>11100</v>
      </c>
      <c r="O11" s="75">
        <v>445</v>
      </c>
      <c r="P11" s="98" t="s">
        <v>37</v>
      </c>
      <c r="Q11" s="75">
        <f>O11*30</f>
        <v>13350</v>
      </c>
      <c r="R11" s="80">
        <f>H11+K11+N11+Q11</f>
        <v>27480</v>
      </c>
      <c r="S11" s="45"/>
      <c r="T11" s="45"/>
      <c r="U11" s="45"/>
    </row>
    <row r="12" spans="2:21" s="46" customFormat="1" ht="25.5" customHeight="1" x14ac:dyDescent="0.35">
      <c r="B12" s="60">
        <v>1</v>
      </c>
      <c r="C12" s="48"/>
      <c r="D12" s="60"/>
      <c r="E12" s="79">
        <f t="shared" ref="E12:E15" si="0">F12+I12+L12+O12</f>
        <v>101</v>
      </c>
      <c r="F12" s="61">
        <v>58</v>
      </c>
      <c r="G12" s="84" t="s">
        <v>29</v>
      </c>
      <c r="H12" s="75">
        <f t="shared" ref="H12:H15" si="1">F12*30</f>
        <v>1740</v>
      </c>
      <c r="I12" s="61"/>
      <c r="J12" s="61"/>
      <c r="K12" s="61"/>
      <c r="L12" s="61">
        <v>43</v>
      </c>
      <c r="M12" s="84" t="s">
        <v>71</v>
      </c>
      <c r="N12" s="75">
        <f>L12*30</f>
        <v>1290</v>
      </c>
      <c r="O12" s="61"/>
      <c r="P12" s="61"/>
      <c r="Q12" s="61"/>
      <c r="R12" s="80">
        <f t="shared" ref="R12:R16" si="2">H12+K12+N12+Q12</f>
        <v>3030</v>
      </c>
      <c r="S12" s="45"/>
      <c r="T12" s="45"/>
      <c r="U12" s="45"/>
    </row>
    <row r="13" spans="2:21" s="46" customFormat="1" ht="25.5" customHeight="1" x14ac:dyDescent="0.35">
      <c r="B13" s="55"/>
      <c r="C13" s="51"/>
      <c r="D13" s="60"/>
      <c r="E13" s="79">
        <f t="shared" si="0"/>
        <v>122</v>
      </c>
      <c r="F13" s="61">
        <v>122</v>
      </c>
      <c r="G13" s="84" t="s">
        <v>67</v>
      </c>
      <c r="H13" s="75">
        <f t="shared" si="1"/>
        <v>3660</v>
      </c>
      <c r="I13" s="61"/>
      <c r="J13" s="61"/>
      <c r="K13" s="61"/>
      <c r="L13" s="61"/>
      <c r="M13" s="61"/>
      <c r="N13" s="61"/>
      <c r="O13" s="61"/>
      <c r="P13" s="63"/>
      <c r="Q13" s="63"/>
      <c r="R13" s="80">
        <f t="shared" si="2"/>
        <v>3660</v>
      </c>
      <c r="S13" s="45"/>
      <c r="T13" s="45"/>
      <c r="U13" s="45"/>
    </row>
    <row r="14" spans="2:21" s="46" customFormat="1" ht="25.5" customHeight="1" x14ac:dyDescent="0.35">
      <c r="B14" s="55"/>
      <c r="C14" s="48"/>
      <c r="D14" s="48"/>
      <c r="E14" s="79">
        <f t="shared" si="0"/>
        <v>21</v>
      </c>
      <c r="F14" s="61">
        <v>21</v>
      </c>
      <c r="G14" s="84" t="s">
        <v>88</v>
      </c>
      <c r="H14" s="75">
        <f t="shared" si="1"/>
        <v>630</v>
      </c>
      <c r="I14" s="61"/>
      <c r="J14" s="61"/>
      <c r="K14" s="61"/>
      <c r="L14" s="61"/>
      <c r="M14" s="61"/>
      <c r="N14" s="61"/>
      <c r="O14" s="61"/>
      <c r="P14" s="63"/>
      <c r="Q14" s="63"/>
      <c r="R14" s="80">
        <f t="shared" si="2"/>
        <v>630</v>
      </c>
      <c r="S14" s="45"/>
      <c r="T14" s="45"/>
      <c r="U14" s="45"/>
    </row>
    <row r="15" spans="2:21" s="46" customFormat="1" ht="25.5" customHeight="1" x14ac:dyDescent="0.35">
      <c r="B15" s="55"/>
      <c r="C15" s="51"/>
      <c r="D15" s="62"/>
      <c r="E15" s="79">
        <f t="shared" si="0"/>
        <v>40</v>
      </c>
      <c r="F15" s="61">
        <v>40</v>
      </c>
      <c r="G15" s="84" t="s">
        <v>89</v>
      </c>
      <c r="H15" s="75">
        <f t="shared" si="1"/>
        <v>1200</v>
      </c>
      <c r="I15" s="61"/>
      <c r="J15" s="61"/>
      <c r="K15" s="61"/>
      <c r="L15" s="61"/>
      <c r="M15" s="61"/>
      <c r="N15" s="61"/>
      <c r="O15" s="61"/>
      <c r="P15" s="63"/>
      <c r="Q15" s="63"/>
      <c r="R15" s="80">
        <f t="shared" si="2"/>
        <v>1200</v>
      </c>
      <c r="S15" s="45"/>
      <c r="T15" s="45"/>
      <c r="U15" s="45"/>
    </row>
    <row r="16" spans="2:21" s="46" customFormat="1" ht="25.5" customHeight="1" x14ac:dyDescent="0.35">
      <c r="B16" s="50"/>
      <c r="C16" s="51"/>
      <c r="D16" s="51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64"/>
      <c r="Q16" s="64"/>
      <c r="R16" s="80">
        <f t="shared" si="2"/>
        <v>0</v>
      </c>
      <c r="S16" s="45"/>
      <c r="T16" s="45"/>
      <c r="U16" s="45"/>
    </row>
    <row r="17" spans="2:21" s="46" customFormat="1" ht="25.5" customHeight="1" x14ac:dyDescent="0.35">
      <c r="B17" s="50"/>
      <c r="C17" s="48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64"/>
      <c r="Q17" s="64"/>
      <c r="R17" s="43">
        <f t="shared" ref="R17:R28" si="3">SUM(F17:O17)</f>
        <v>0</v>
      </c>
      <c r="S17" s="45"/>
      <c r="T17" s="45"/>
      <c r="U17" s="45"/>
    </row>
    <row r="18" spans="2:21" s="46" customFormat="1" ht="25.5" customHeight="1" x14ac:dyDescent="0.35">
      <c r="B18" s="50"/>
      <c r="C18" s="51"/>
      <c r="D18" s="51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64"/>
      <c r="Q18" s="64"/>
      <c r="R18" s="43">
        <f t="shared" si="3"/>
        <v>0</v>
      </c>
      <c r="S18" s="45"/>
      <c r="T18" s="45"/>
      <c r="U18" s="45"/>
    </row>
    <row r="19" spans="2:21" s="46" customFormat="1" ht="25.5" customHeight="1" x14ac:dyDescent="0.35">
      <c r="B19" s="47"/>
      <c r="C19" s="51"/>
      <c r="D19" s="51"/>
      <c r="E19" s="49"/>
      <c r="F19" s="49"/>
      <c r="G19" s="49"/>
      <c r="H19" s="49"/>
      <c r="I19" s="49"/>
      <c r="J19" s="49"/>
      <c r="K19" s="49"/>
      <c r="L19" s="58"/>
      <c r="M19" s="58"/>
      <c r="N19" s="58"/>
      <c r="O19" s="58"/>
      <c r="P19" s="72"/>
      <c r="Q19" s="72"/>
      <c r="R19" s="43">
        <f t="shared" si="3"/>
        <v>0</v>
      </c>
      <c r="S19" s="45"/>
      <c r="T19" s="45"/>
      <c r="U19" s="45"/>
    </row>
    <row r="20" spans="2:21" s="46" customFormat="1" ht="25.5" customHeight="1" x14ac:dyDescent="0.35">
      <c r="B20" s="50"/>
      <c r="C20" s="51"/>
      <c r="D20" s="51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64"/>
      <c r="Q20" s="64"/>
      <c r="R20" s="43">
        <f t="shared" si="3"/>
        <v>0</v>
      </c>
      <c r="S20" s="45"/>
      <c r="T20" s="45"/>
      <c r="U20" s="45"/>
    </row>
    <row r="21" spans="2:21" s="46" customFormat="1" ht="25.5" customHeight="1" x14ac:dyDescent="0.35">
      <c r="B21" s="50"/>
      <c r="C21" s="48"/>
      <c r="D21" s="48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64"/>
      <c r="Q21" s="64"/>
      <c r="R21" s="43">
        <f t="shared" si="3"/>
        <v>0</v>
      </c>
      <c r="S21" s="45"/>
      <c r="T21" s="45"/>
      <c r="U21" s="45"/>
    </row>
    <row r="22" spans="2:21" s="46" customFormat="1" ht="25.5" customHeight="1" x14ac:dyDescent="0.35">
      <c r="B22" s="50"/>
      <c r="C22" s="51"/>
      <c r="D22" s="51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64"/>
      <c r="Q22" s="64"/>
      <c r="R22" s="43">
        <f t="shared" si="3"/>
        <v>0</v>
      </c>
      <c r="S22" s="45"/>
      <c r="T22" s="45"/>
      <c r="U22" s="45"/>
    </row>
    <row r="23" spans="2:21" s="46" customFormat="1" ht="25.5" customHeight="1" x14ac:dyDescent="0.35">
      <c r="B23" s="50"/>
      <c r="C23" s="51"/>
      <c r="D23" s="51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64"/>
      <c r="Q23" s="64"/>
      <c r="R23" s="43">
        <f t="shared" si="3"/>
        <v>0</v>
      </c>
      <c r="S23" s="45"/>
      <c r="T23" s="45"/>
      <c r="U23" s="45"/>
    </row>
    <row r="24" spans="2:21" s="46" customFormat="1" ht="25.5" customHeight="1" x14ac:dyDescent="0.35">
      <c r="B24" s="50"/>
      <c r="C24" s="51"/>
      <c r="D24" s="51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64"/>
      <c r="Q24" s="64"/>
      <c r="R24" s="43">
        <f t="shared" si="3"/>
        <v>0</v>
      </c>
      <c r="S24" s="45"/>
      <c r="T24" s="45"/>
      <c r="U24" s="45"/>
    </row>
    <row r="25" spans="2:21" s="46" customFormat="1" ht="25.5" customHeight="1" x14ac:dyDescent="0.35">
      <c r="B25" s="50"/>
      <c r="C25" s="51"/>
      <c r="D25" s="51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64"/>
      <c r="Q25" s="64"/>
      <c r="R25" s="43">
        <f t="shared" si="3"/>
        <v>0</v>
      </c>
      <c r="S25" s="45"/>
      <c r="T25" s="45"/>
      <c r="U25" s="45"/>
    </row>
    <row r="26" spans="2:21" s="46" customFormat="1" ht="25.5" customHeight="1" x14ac:dyDescent="0.35">
      <c r="B26" s="50"/>
      <c r="C26" s="51"/>
      <c r="D26" s="51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64"/>
      <c r="Q26" s="64"/>
      <c r="R26" s="43">
        <f t="shared" si="3"/>
        <v>0</v>
      </c>
      <c r="S26" s="45"/>
      <c r="T26" s="45"/>
      <c r="U26" s="45"/>
    </row>
    <row r="27" spans="2:21" s="46" customFormat="1" ht="25.5" customHeight="1" x14ac:dyDescent="0.35">
      <c r="B27" s="50"/>
      <c r="C27" s="51"/>
      <c r="D27" s="51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64"/>
      <c r="Q27" s="64"/>
      <c r="R27" s="43">
        <f t="shared" si="3"/>
        <v>0</v>
      </c>
      <c r="S27" s="45"/>
      <c r="T27" s="45"/>
      <c r="U27" s="45"/>
    </row>
    <row r="28" spans="2:21" s="46" customFormat="1" ht="25.5" customHeight="1" thickBot="1" x14ac:dyDescent="0.4">
      <c r="B28" s="52"/>
      <c r="C28" s="53"/>
      <c r="D28" s="53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65"/>
      <c r="Q28" s="65"/>
      <c r="R28" s="44">
        <f t="shared" si="3"/>
        <v>0</v>
      </c>
      <c r="S28" s="45"/>
      <c r="T28" s="45"/>
      <c r="U28" s="45"/>
    </row>
    <row r="29" spans="2:21" x14ac:dyDescent="0.35">
      <c r="B29" s="21"/>
      <c r="R29" s="30"/>
    </row>
    <row r="30" spans="2:21" x14ac:dyDescent="0.35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4"/>
      <c r="S30"/>
      <c r="T30"/>
      <c r="U30"/>
    </row>
    <row r="31" spans="2:21" x14ac:dyDescent="0.35"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105"/>
      <c r="M31" s="105"/>
      <c r="N31" s="105"/>
      <c r="O31" s="105"/>
      <c r="P31" s="33"/>
      <c r="Q31" s="33"/>
      <c r="R31" s="34"/>
    </row>
    <row r="32" spans="2:21" x14ac:dyDescent="0.35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3"/>
      <c r="M32" s="33"/>
      <c r="N32" s="33"/>
      <c r="O32" s="33"/>
      <c r="P32" s="33"/>
      <c r="Q32" s="33"/>
      <c r="R32" s="34"/>
    </row>
    <row r="33" spans="2:18" x14ac:dyDescent="0.35"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105"/>
      <c r="M33" s="105"/>
      <c r="N33" s="105"/>
      <c r="O33" s="105"/>
      <c r="P33" s="33"/>
      <c r="Q33" s="33"/>
      <c r="R33" s="34"/>
    </row>
    <row r="34" spans="2:18" x14ac:dyDescent="0.35"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7"/>
    </row>
    <row r="35" spans="2:18" x14ac:dyDescent="0.35">
      <c r="B35" s="21"/>
      <c r="R35" s="30"/>
    </row>
    <row r="36" spans="2:18" ht="13.15" x14ac:dyDescent="0.4">
      <c r="B36" s="38"/>
      <c r="C36" s="39"/>
      <c r="D36" s="39"/>
      <c r="E36" s="39"/>
      <c r="F36"/>
      <c r="G36"/>
      <c r="H36"/>
      <c r="R36" s="30"/>
    </row>
    <row r="37" spans="2:18" ht="13.15" thickBot="1" x14ac:dyDescent="0.4"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2"/>
    </row>
    <row r="199" spans="27:38" x14ac:dyDescent="0.35">
      <c r="AA199" s="3" t="s">
        <v>2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5"/>
    </row>
    <row r="200" spans="27:38" x14ac:dyDescent="0.35">
      <c r="AA200" s="6" t="s">
        <v>3</v>
      </c>
      <c r="AB200" s="7" t="s">
        <v>4</v>
      </c>
      <c r="AC200" s="7" t="s">
        <v>5</v>
      </c>
      <c r="AD200" s="7" t="s">
        <v>6</v>
      </c>
      <c r="AE200" s="7" t="s">
        <v>7</v>
      </c>
      <c r="AF200" s="7" t="s">
        <v>8</v>
      </c>
      <c r="AG200" s="7" t="s">
        <v>9</v>
      </c>
      <c r="AH200" s="7" t="s">
        <v>10</v>
      </c>
      <c r="AI200" s="7" t="s">
        <v>11</v>
      </c>
      <c r="AJ200" s="7" t="s">
        <v>1</v>
      </c>
      <c r="AK200" s="7" t="s">
        <v>12</v>
      </c>
      <c r="AL200" s="8" t="s">
        <v>13</v>
      </c>
    </row>
    <row r="201" spans="27:38" x14ac:dyDescent="0.35">
      <c r="AA201" s="9" t="e">
        <f>MATCH(UPPER(LEFT(TRIM(F10),3)),AA200:AL200,0)-1</f>
        <v>#N/A</v>
      </c>
      <c r="AB201" s="10" t="e">
        <f t="shared" ref="AB201:AL201" si="4">IF(AA201=11,0,AA201+1)</f>
        <v>#N/A</v>
      </c>
      <c r="AC201" s="10" t="e">
        <f t="shared" si="4"/>
        <v>#N/A</v>
      </c>
      <c r="AD201" s="10" t="e">
        <f t="shared" si="4"/>
        <v>#N/A</v>
      </c>
      <c r="AE201" s="10" t="e">
        <f t="shared" si="4"/>
        <v>#N/A</v>
      </c>
      <c r="AF201" s="10" t="e">
        <f t="shared" si="4"/>
        <v>#N/A</v>
      </c>
      <c r="AG201" s="10" t="e">
        <f t="shared" si="4"/>
        <v>#N/A</v>
      </c>
      <c r="AH201" s="10" t="e">
        <f t="shared" si="4"/>
        <v>#N/A</v>
      </c>
      <c r="AI201" s="10" t="e">
        <f t="shared" si="4"/>
        <v>#N/A</v>
      </c>
      <c r="AJ201" s="10" t="e">
        <f t="shared" si="4"/>
        <v>#N/A</v>
      </c>
      <c r="AK201" s="10" t="e">
        <f t="shared" si="4"/>
        <v>#N/A</v>
      </c>
      <c r="AL201" s="11" t="e">
        <f t="shared" si="4"/>
        <v>#N/A</v>
      </c>
    </row>
  </sheetData>
  <mergeCells count="13">
    <mergeCell ref="L31:O31"/>
    <mergeCell ref="L33:O33"/>
    <mergeCell ref="B4:R4"/>
    <mergeCell ref="B9:B10"/>
    <mergeCell ref="C9:C10"/>
    <mergeCell ref="D9:D10"/>
    <mergeCell ref="E9:E10"/>
    <mergeCell ref="R9:R10"/>
    <mergeCell ref="F9:H9"/>
    <mergeCell ref="I9:K9"/>
    <mergeCell ref="L9:N9"/>
    <mergeCell ref="O9:Q9"/>
    <mergeCell ref="F8:Q8"/>
  </mergeCells>
  <printOptions horizontalCentered="1"/>
  <pageMargins left="0.23622047244094499" right="0.23622047244094499" top="0.74803149606299202" bottom="0.74803149606299202" header="0.23622047244094499" footer="0.511811023622047"/>
  <pageSetup scale="71" orientation="landscape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2882C-E011-42F9-8593-0E298C11378C}">
  <sheetPr>
    <pageSetUpPr autoPageBreaks="0" fitToPage="1"/>
  </sheetPr>
  <dimension ref="B2:AL195"/>
  <sheetViews>
    <sheetView showGridLines="0" tabSelected="1" topLeftCell="C7" zoomScaleNormal="100" workbookViewId="0">
      <selection activeCell="L25" sqref="L25:Q25"/>
    </sheetView>
  </sheetViews>
  <sheetFormatPr baseColWidth="10" defaultColWidth="9.73046875" defaultRowHeight="12.75" x14ac:dyDescent="0.35"/>
  <cols>
    <col min="1" max="1" width="1.73046875" style="1" customWidth="1"/>
    <col min="2" max="2" width="10.33203125" style="1" bestFit="1" customWidth="1"/>
    <col min="3" max="3" width="41.53125" style="1" customWidth="1"/>
    <col min="4" max="4" width="19.46484375" style="1" customWidth="1"/>
    <col min="5" max="5" width="26.59765625" style="1" bestFit="1" customWidth="1"/>
    <col min="6" max="7" width="11.46484375" style="1" customWidth="1"/>
    <col min="8" max="8" width="9.53125" style="1" customWidth="1"/>
    <col min="9" max="10" width="11.265625" style="1" customWidth="1"/>
    <col min="11" max="11" width="9.53125" style="1" customWidth="1"/>
    <col min="12" max="12" width="11" style="1" bestFit="1" customWidth="1"/>
    <col min="13" max="14" width="11" style="1" customWidth="1"/>
    <col min="15" max="16" width="11.9296875" style="1" customWidth="1"/>
    <col min="17" max="17" width="9.53125" style="1" customWidth="1"/>
    <col min="18" max="18" width="17.73046875" style="1" customWidth="1"/>
    <col min="19" max="21" width="7.46484375" style="1" customWidth="1"/>
    <col min="22" max="22" width="4.73046875" style="1" customWidth="1"/>
    <col min="23" max="16384" width="9.73046875" style="1"/>
  </cols>
  <sheetData>
    <row r="2" spans="2:21" ht="13.15" thickBot="1" x14ac:dyDescent="0.4"/>
    <row r="3" spans="2:21" x14ac:dyDescent="0.35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</row>
    <row r="4" spans="2:21" ht="42" customHeight="1" x14ac:dyDescent="0.35">
      <c r="B4" s="106" t="s">
        <v>14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8"/>
      <c r="S4" s="15"/>
      <c r="T4" s="15"/>
      <c r="U4" s="15"/>
    </row>
    <row r="5" spans="2:21" x14ac:dyDescent="0.35">
      <c r="B5" s="2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3"/>
      <c r="S5" s="14"/>
      <c r="T5" s="14"/>
      <c r="U5" s="14"/>
    </row>
    <row r="6" spans="2:21" ht="13.15" x14ac:dyDescent="0.4">
      <c r="B6" s="24" t="s">
        <v>15</v>
      </c>
      <c r="C6" s="57" t="s">
        <v>18</v>
      </c>
      <c r="D6" s="56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68"/>
      <c r="S6" s="16"/>
    </row>
    <row r="7" spans="2:21" ht="13.5" thickBot="1" x14ac:dyDescent="0.45">
      <c r="B7" s="26" t="s">
        <v>16</v>
      </c>
      <c r="C7" s="1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70"/>
    </row>
    <row r="8" spans="2:21" ht="13.15" thickBot="1" x14ac:dyDescent="0.4">
      <c r="B8" s="28"/>
      <c r="C8" s="2"/>
      <c r="D8" s="2"/>
      <c r="E8" s="2"/>
      <c r="F8" s="125" t="s">
        <v>65</v>
      </c>
      <c r="G8" s="126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71"/>
    </row>
    <row r="9" spans="2:21" ht="13.5" thickBot="1" x14ac:dyDescent="0.4">
      <c r="B9" s="109" t="s">
        <v>20</v>
      </c>
      <c r="C9" s="89" t="s">
        <v>0</v>
      </c>
      <c r="D9" s="115" t="s">
        <v>17</v>
      </c>
      <c r="E9" s="111" t="s">
        <v>26</v>
      </c>
      <c r="F9" s="117" t="s">
        <v>29</v>
      </c>
      <c r="G9" s="118"/>
      <c r="H9" s="119"/>
      <c r="I9" s="120" t="s">
        <v>31</v>
      </c>
      <c r="J9" s="121"/>
      <c r="K9" s="118"/>
      <c r="L9" s="120" t="s">
        <v>30</v>
      </c>
      <c r="M9" s="121"/>
      <c r="N9" s="118"/>
      <c r="O9" s="120" t="s">
        <v>64</v>
      </c>
      <c r="P9" s="121"/>
      <c r="Q9" s="118"/>
      <c r="R9" s="113" t="s">
        <v>19</v>
      </c>
      <c r="S9" s="13"/>
      <c r="T9" s="13"/>
      <c r="U9" s="13"/>
    </row>
    <row r="10" spans="2:21" ht="26.65" thickBot="1" x14ac:dyDescent="0.4">
      <c r="B10" s="110"/>
      <c r="C10" s="88"/>
      <c r="D10" s="116"/>
      <c r="E10" s="112"/>
      <c r="F10" s="66" t="s">
        <v>33</v>
      </c>
      <c r="G10" s="83" t="s">
        <v>39</v>
      </c>
      <c r="H10" s="67" t="s">
        <v>34</v>
      </c>
      <c r="I10" s="66" t="s">
        <v>33</v>
      </c>
      <c r="J10" s="83" t="s">
        <v>43</v>
      </c>
      <c r="K10" s="67" t="s">
        <v>34</v>
      </c>
      <c r="L10" s="66" t="s">
        <v>33</v>
      </c>
      <c r="M10" s="83" t="s">
        <v>43</v>
      </c>
      <c r="N10" s="67" t="s">
        <v>34</v>
      </c>
      <c r="O10" s="66" t="s">
        <v>33</v>
      </c>
      <c r="P10" s="83" t="s">
        <v>47</v>
      </c>
      <c r="Q10" s="67" t="s">
        <v>34</v>
      </c>
      <c r="R10" s="114"/>
      <c r="S10" s="14"/>
      <c r="T10" s="14"/>
      <c r="U10" s="14"/>
    </row>
    <row r="11" spans="2:21" s="46" customFormat="1" ht="25.5" customHeight="1" x14ac:dyDescent="0.35">
      <c r="B11" s="102">
        <v>1</v>
      </c>
      <c r="C11" s="99" t="s">
        <v>27</v>
      </c>
      <c r="D11" s="99" t="s">
        <v>57</v>
      </c>
      <c r="E11" s="81">
        <f>F11+I11+L11+O11</f>
        <v>1069</v>
      </c>
      <c r="F11" s="61">
        <v>30</v>
      </c>
      <c r="G11" s="93" t="s">
        <v>66</v>
      </c>
      <c r="H11" s="61">
        <f>F11*1</f>
        <v>30</v>
      </c>
      <c r="I11" s="61">
        <v>431</v>
      </c>
      <c r="J11" s="94" t="s">
        <v>70</v>
      </c>
      <c r="K11" s="61">
        <f>I11*1</f>
        <v>431</v>
      </c>
      <c r="L11" s="61">
        <v>88</v>
      </c>
      <c r="M11" s="85" t="s">
        <v>73</v>
      </c>
      <c r="N11" s="61">
        <f>L11*1</f>
        <v>88</v>
      </c>
      <c r="O11" s="61">
        <v>520</v>
      </c>
      <c r="P11" s="84" t="s">
        <v>72</v>
      </c>
      <c r="Q11" s="61">
        <f>O11*1</f>
        <v>520</v>
      </c>
      <c r="R11" s="82">
        <f>H11+K11+N11+Q11</f>
        <v>1069</v>
      </c>
      <c r="S11" s="45"/>
      <c r="T11" s="45"/>
      <c r="U11" s="45"/>
    </row>
    <row r="12" spans="2:21" s="46" customFormat="1" ht="25.5" customHeight="1" x14ac:dyDescent="0.35">
      <c r="B12" s="103"/>
      <c r="C12" s="100"/>
      <c r="D12" s="100"/>
      <c r="E12" s="81">
        <f t="shared" ref="E12:E22" si="0">F12+I12+L12+O12</f>
        <v>117</v>
      </c>
      <c r="F12" s="61">
        <v>67</v>
      </c>
      <c r="G12" s="93" t="s">
        <v>29</v>
      </c>
      <c r="H12" s="61">
        <f t="shared" ref="H12:H15" si="1">F12*1</f>
        <v>67</v>
      </c>
      <c r="I12" s="61">
        <v>50</v>
      </c>
      <c r="J12" s="93" t="s">
        <v>71</v>
      </c>
      <c r="K12" s="61">
        <f>I12*1</f>
        <v>50</v>
      </c>
      <c r="L12" s="61"/>
      <c r="M12" s="61"/>
      <c r="N12" s="61"/>
      <c r="O12" s="61"/>
      <c r="P12" s="61"/>
      <c r="Q12" s="61"/>
      <c r="R12" s="82">
        <f t="shared" ref="R12:R21" si="2">H12+K12+N12+Q12</f>
        <v>117</v>
      </c>
      <c r="S12" s="45"/>
      <c r="T12" s="45"/>
      <c r="U12" s="45"/>
    </row>
    <row r="13" spans="2:21" s="46" customFormat="1" ht="25.5" customHeight="1" x14ac:dyDescent="0.35">
      <c r="B13" s="103"/>
      <c r="C13" s="100"/>
      <c r="D13" s="100"/>
      <c r="E13" s="81">
        <f t="shared" si="0"/>
        <v>143</v>
      </c>
      <c r="F13" s="61">
        <v>143</v>
      </c>
      <c r="G13" s="93" t="s">
        <v>67</v>
      </c>
      <c r="H13" s="61">
        <f t="shared" si="1"/>
        <v>143</v>
      </c>
      <c r="I13" s="49"/>
      <c r="J13" s="49"/>
      <c r="K13" s="49"/>
      <c r="L13" s="49"/>
      <c r="M13" s="49"/>
      <c r="N13" s="49"/>
      <c r="O13" s="49"/>
      <c r="P13" s="49"/>
      <c r="Q13" s="49"/>
      <c r="R13" s="82">
        <f t="shared" si="2"/>
        <v>143</v>
      </c>
      <c r="S13" s="45"/>
      <c r="T13" s="45"/>
      <c r="U13" s="45"/>
    </row>
    <row r="14" spans="2:21" s="46" customFormat="1" ht="25.5" customHeight="1" x14ac:dyDescent="0.35">
      <c r="B14" s="103"/>
      <c r="C14" s="100"/>
      <c r="D14" s="100"/>
      <c r="E14" s="81">
        <f t="shared" si="0"/>
        <v>25</v>
      </c>
      <c r="F14" s="61">
        <v>25</v>
      </c>
      <c r="G14" s="93" t="s">
        <v>68</v>
      </c>
      <c r="H14" s="61">
        <f t="shared" si="1"/>
        <v>25</v>
      </c>
      <c r="I14" s="49"/>
      <c r="J14" s="49"/>
      <c r="K14" s="49"/>
      <c r="L14" s="49"/>
      <c r="M14" s="49"/>
      <c r="N14" s="49"/>
      <c r="O14" s="49"/>
      <c r="P14" s="49"/>
      <c r="Q14" s="49"/>
      <c r="R14" s="82">
        <f t="shared" si="2"/>
        <v>25</v>
      </c>
      <c r="S14" s="45"/>
      <c r="T14" s="45"/>
      <c r="U14" s="45"/>
    </row>
    <row r="15" spans="2:21" s="46" customFormat="1" ht="25.5" customHeight="1" x14ac:dyDescent="0.35">
      <c r="B15" s="104"/>
      <c r="C15" s="101"/>
      <c r="D15" s="101"/>
      <c r="E15" s="81">
        <f t="shared" si="0"/>
        <v>46</v>
      </c>
      <c r="F15" s="61">
        <v>46</v>
      </c>
      <c r="G15" s="93" t="s">
        <v>69</v>
      </c>
      <c r="H15" s="61">
        <f t="shared" si="1"/>
        <v>46</v>
      </c>
      <c r="I15" s="49"/>
      <c r="J15" s="49"/>
      <c r="K15" s="49"/>
      <c r="L15" s="49"/>
      <c r="M15" s="49"/>
      <c r="N15" s="49"/>
      <c r="O15" s="49"/>
      <c r="P15" s="49"/>
      <c r="Q15" s="49"/>
      <c r="R15" s="82">
        <f t="shared" si="2"/>
        <v>46</v>
      </c>
      <c r="S15" s="45"/>
      <c r="T15" s="45"/>
      <c r="U15" s="45"/>
    </row>
    <row r="16" spans="2:21" s="46" customFormat="1" ht="25.5" customHeight="1" x14ac:dyDescent="0.35">
      <c r="B16" s="130">
        <v>2</v>
      </c>
      <c r="C16" s="122" t="s">
        <v>74</v>
      </c>
      <c r="D16" s="122" t="s">
        <v>75</v>
      </c>
      <c r="E16" s="81">
        <f t="shared" si="0"/>
        <v>1069</v>
      </c>
      <c r="F16" s="61">
        <v>30</v>
      </c>
      <c r="G16" s="93" t="s">
        <v>66</v>
      </c>
      <c r="H16" s="61">
        <f>F16*60</f>
        <v>1800</v>
      </c>
      <c r="I16" s="61">
        <v>431</v>
      </c>
      <c r="J16" s="94" t="s">
        <v>70</v>
      </c>
      <c r="K16" s="49">
        <f>I16*60</f>
        <v>25860</v>
      </c>
      <c r="L16" s="49">
        <v>88</v>
      </c>
      <c r="M16" s="90" t="s">
        <v>73</v>
      </c>
      <c r="N16" s="49">
        <f>L16*60</f>
        <v>5280</v>
      </c>
      <c r="O16" s="49">
        <v>520</v>
      </c>
      <c r="P16" s="90" t="s">
        <v>72</v>
      </c>
      <c r="Q16" s="49">
        <f>O16*60</f>
        <v>31200</v>
      </c>
      <c r="R16" s="82">
        <f t="shared" si="2"/>
        <v>64140</v>
      </c>
      <c r="S16" s="45"/>
      <c r="T16" s="45"/>
      <c r="U16" s="45"/>
    </row>
    <row r="17" spans="2:21" s="46" customFormat="1" ht="25.5" customHeight="1" x14ac:dyDescent="0.35">
      <c r="B17" s="131"/>
      <c r="C17" s="123"/>
      <c r="D17" s="123"/>
      <c r="E17" s="81">
        <f t="shared" si="0"/>
        <v>117</v>
      </c>
      <c r="F17" s="61">
        <v>67</v>
      </c>
      <c r="G17" s="93" t="s">
        <v>29</v>
      </c>
      <c r="H17" s="61">
        <f t="shared" ref="H17:H20" si="3">F17*60</f>
        <v>4020</v>
      </c>
      <c r="I17" s="61">
        <v>50</v>
      </c>
      <c r="J17" s="93" t="s">
        <v>71</v>
      </c>
      <c r="K17" s="49">
        <f>I17*60</f>
        <v>3000</v>
      </c>
      <c r="L17" s="49"/>
      <c r="M17" s="49"/>
      <c r="N17" s="49"/>
      <c r="O17" s="49"/>
      <c r="P17" s="49"/>
      <c r="Q17" s="49"/>
      <c r="R17" s="82">
        <f t="shared" si="2"/>
        <v>7020</v>
      </c>
      <c r="S17" s="45"/>
      <c r="T17" s="45"/>
      <c r="U17" s="45"/>
    </row>
    <row r="18" spans="2:21" s="46" customFormat="1" ht="25.5" customHeight="1" x14ac:dyDescent="0.35">
      <c r="B18" s="131"/>
      <c r="C18" s="123"/>
      <c r="D18" s="123"/>
      <c r="E18" s="81">
        <f t="shared" si="0"/>
        <v>143</v>
      </c>
      <c r="F18" s="61">
        <v>143</v>
      </c>
      <c r="G18" s="93" t="s">
        <v>67</v>
      </c>
      <c r="H18" s="61">
        <f t="shared" si="3"/>
        <v>8580</v>
      </c>
      <c r="I18" s="49"/>
      <c r="J18" s="49"/>
      <c r="K18" s="49"/>
      <c r="L18" s="49"/>
      <c r="M18" s="49"/>
      <c r="N18" s="49"/>
      <c r="O18" s="49"/>
      <c r="P18" s="49"/>
      <c r="Q18" s="49"/>
      <c r="R18" s="82">
        <f t="shared" si="2"/>
        <v>8580</v>
      </c>
      <c r="S18" s="45"/>
      <c r="T18" s="45"/>
      <c r="U18" s="45"/>
    </row>
    <row r="19" spans="2:21" s="46" customFormat="1" ht="25.5" customHeight="1" x14ac:dyDescent="0.35">
      <c r="B19" s="131"/>
      <c r="C19" s="123"/>
      <c r="D19" s="123"/>
      <c r="E19" s="81">
        <f t="shared" si="0"/>
        <v>25</v>
      </c>
      <c r="F19" s="61">
        <v>25</v>
      </c>
      <c r="G19" s="93" t="s">
        <v>68</v>
      </c>
      <c r="H19" s="61">
        <f t="shared" si="3"/>
        <v>1500</v>
      </c>
      <c r="I19" s="97"/>
      <c r="J19" s="97"/>
      <c r="K19" s="97"/>
      <c r="L19" s="97"/>
      <c r="M19" s="97"/>
      <c r="N19" s="97"/>
      <c r="O19" s="97"/>
      <c r="P19" s="97"/>
      <c r="Q19" s="97"/>
      <c r="R19" s="82">
        <f t="shared" si="2"/>
        <v>1500</v>
      </c>
      <c r="S19" s="45"/>
      <c r="T19" s="45"/>
      <c r="U19" s="45"/>
    </row>
    <row r="20" spans="2:21" s="46" customFormat="1" ht="25.5" customHeight="1" x14ac:dyDescent="0.35">
      <c r="B20" s="132"/>
      <c r="C20" s="124"/>
      <c r="D20" s="124"/>
      <c r="E20" s="81">
        <f t="shared" si="0"/>
        <v>46</v>
      </c>
      <c r="F20" s="61">
        <v>46</v>
      </c>
      <c r="G20" s="93" t="s">
        <v>69</v>
      </c>
      <c r="H20" s="61">
        <f t="shared" si="3"/>
        <v>2760</v>
      </c>
      <c r="I20" s="97"/>
      <c r="J20" s="97"/>
      <c r="K20" s="97"/>
      <c r="L20" s="97"/>
      <c r="M20" s="97"/>
      <c r="N20" s="97"/>
      <c r="O20" s="97"/>
      <c r="P20" s="97"/>
      <c r="Q20" s="97"/>
      <c r="R20" s="82">
        <f t="shared" si="2"/>
        <v>2760</v>
      </c>
      <c r="S20" s="45"/>
      <c r="T20" s="45"/>
      <c r="U20" s="45"/>
    </row>
    <row r="21" spans="2:21" s="46" customFormat="1" ht="25.5" customHeight="1" x14ac:dyDescent="0.35">
      <c r="B21" s="95"/>
      <c r="C21" s="96"/>
      <c r="D21" s="96"/>
      <c r="E21" s="81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82">
        <f t="shared" si="2"/>
        <v>0</v>
      </c>
      <c r="S21" s="45"/>
      <c r="T21" s="45"/>
      <c r="U21" s="45"/>
    </row>
    <row r="22" spans="2:21" s="46" customFormat="1" ht="25.5" customHeight="1" thickBot="1" x14ac:dyDescent="0.4">
      <c r="B22" s="52"/>
      <c r="C22" s="53"/>
      <c r="D22" s="53"/>
      <c r="E22" s="81">
        <f t="shared" si="0"/>
        <v>0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44">
        <f>SUM(F22:Q22)</f>
        <v>0</v>
      </c>
      <c r="S22" s="45"/>
      <c r="T22" s="45"/>
      <c r="U22" s="45"/>
    </row>
    <row r="23" spans="2:21" x14ac:dyDescent="0.35">
      <c r="B23" s="21"/>
      <c r="R23" s="30"/>
    </row>
    <row r="24" spans="2:21" x14ac:dyDescent="0.35"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4"/>
      <c r="S24"/>
      <c r="T24"/>
      <c r="U24"/>
    </row>
    <row r="25" spans="2:21" x14ac:dyDescent="0.35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105"/>
      <c r="M25" s="105"/>
      <c r="N25" s="105"/>
      <c r="O25" s="105"/>
      <c r="P25" s="105"/>
      <c r="Q25" s="105"/>
      <c r="R25" s="34"/>
    </row>
    <row r="26" spans="2:21" x14ac:dyDescent="0.35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3"/>
      <c r="M26" s="33"/>
      <c r="N26" s="33"/>
      <c r="O26" s="33"/>
      <c r="P26" s="33"/>
      <c r="Q26" s="33"/>
      <c r="R26" s="34"/>
    </row>
    <row r="27" spans="2:21" x14ac:dyDescent="0.35"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105"/>
      <c r="M27" s="105"/>
      <c r="N27" s="105"/>
      <c r="O27" s="105"/>
      <c r="P27" s="105"/>
      <c r="Q27" s="105"/>
      <c r="R27" s="34"/>
    </row>
    <row r="28" spans="2:21" x14ac:dyDescent="0.35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7"/>
    </row>
    <row r="29" spans="2:21" x14ac:dyDescent="0.35">
      <c r="B29" s="21"/>
      <c r="R29" s="30"/>
    </row>
    <row r="30" spans="2:21" ht="13.15" x14ac:dyDescent="0.4">
      <c r="B30" s="38"/>
      <c r="C30" s="39"/>
      <c r="D30" s="39"/>
      <c r="E30" s="39"/>
      <c r="F30"/>
      <c r="G30"/>
      <c r="H30"/>
      <c r="R30" s="30"/>
    </row>
    <row r="31" spans="2:21" ht="13.15" thickBot="1" x14ac:dyDescent="0.4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2"/>
    </row>
    <row r="193" spans="27:38" x14ac:dyDescent="0.35">
      <c r="AA193" s="3" t="s">
        <v>2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5"/>
    </row>
    <row r="194" spans="27:38" x14ac:dyDescent="0.35">
      <c r="AA194" s="6" t="s">
        <v>3</v>
      </c>
      <c r="AB194" s="7" t="s">
        <v>4</v>
      </c>
      <c r="AC194" s="7" t="s">
        <v>5</v>
      </c>
      <c r="AD194" s="7" t="s">
        <v>6</v>
      </c>
      <c r="AE194" s="7" t="s">
        <v>7</v>
      </c>
      <c r="AF194" s="7" t="s">
        <v>8</v>
      </c>
      <c r="AG194" s="7" t="s">
        <v>9</v>
      </c>
      <c r="AH194" s="7" t="s">
        <v>10</v>
      </c>
      <c r="AI194" s="7" t="s">
        <v>11</v>
      </c>
      <c r="AJ194" s="7" t="s">
        <v>1</v>
      </c>
      <c r="AK194" s="7" t="s">
        <v>12</v>
      </c>
      <c r="AL194" s="8" t="s">
        <v>13</v>
      </c>
    </row>
    <row r="195" spans="27:38" x14ac:dyDescent="0.35">
      <c r="AA195" s="9" t="e">
        <f>MATCH(UPPER(LEFT(TRIM(F10),3)),AA194:AL194,0)-1</f>
        <v>#N/A</v>
      </c>
      <c r="AB195" s="10" t="e">
        <f t="shared" ref="AB195:AL195" si="4">IF(AA195=11,0,AA195+1)</f>
        <v>#N/A</v>
      </c>
      <c r="AC195" s="10" t="e">
        <f t="shared" si="4"/>
        <v>#N/A</v>
      </c>
      <c r="AD195" s="10" t="e">
        <f t="shared" si="4"/>
        <v>#N/A</v>
      </c>
      <c r="AE195" s="10" t="e">
        <f t="shared" si="4"/>
        <v>#N/A</v>
      </c>
      <c r="AF195" s="10" t="e">
        <f t="shared" si="4"/>
        <v>#N/A</v>
      </c>
      <c r="AG195" s="10" t="e">
        <f t="shared" si="4"/>
        <v>#N/A</v>
      </c>
      <c r="AH195" s="10" t="e">
        <f t="shared" si="4"/>
        <v>#N/A</v>
      </c>
      <c r="AI195" s="10" t="e">
        <f t="shared" si="4"/>
        <v>#N/A</v>
      </c>
      <c r="AJ195" s="10" t="e">
        <f t="shared" si="4"/>
        <v>#N/A</v>
      </c>
      <c r="AK195" s="10" t="e">
        <f t="shared" si="4"/>
        <v>#N/A</v>
      </c>
      <c r="AL195" s="11" t="e">
        <f t="shared" si="4"/>
        <v>#N/A</v>
      </c>
    </row>
  </sheetData>
  <mergeCells count="18">
    <mergeCell ref="L25:Q25"/>
    <mergeCell ref="L27:Q27"/>
    <mergeCell ref="C11:C15"/>
    <mergeCell ref="D11:D15"/>
    <mergeCell ref="B11:B15"/>
    <mergeCell ref="D16:D20"/>
    <mergeCell ref="C16:C20"/>
    <mergeCell ref="B16:B20"/>
    <mergeCell ref="R9:R10"/>
    <mergeCell ref="B4:R4"/>
    <mergeCell ref="F8:Q8"/>
    <mergeCell ref="B9:B10"/>
    <mergeCell ref="D9:D10"/>
    <mergeCell ref="E9:E10"/>
    <mergeCell ref="F9:H9"/>
    <mergeCell ref="I9:K9"/>
    <mergeCell ref="L9:N9"/>
    <mergeCell ref="O9:Q9"/>
  </mergeCells>
  <printOptions horizontalCentered="1"/>
  <pageMargins left="0.23622047244094499" right="0.23622047244094499" top="0.74803149606299202" bottom="0.74803149606299202" header="0.23622047244094499" footer="0.511811023622047"/>
  <pageSetup scale="71" orientation="landscape" horizontalDpi="4294967294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8259813-252B-4F85-A245-5AD54F8490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Distribution Plan_Intrants Mopt</vt:lpstr>
      <vt:lpstr>Distribution Plan_Farine_Mopti</vt:lpstr>
      <vt:lpstr>Distribution Plan_Farine_Tombou</vt:lpstr>
      <vt:lpstr>Distribution Plan_Intrants TBT</vt:lpstr>
      <vt:lpstr>'Distribution Plan_Farine_Mopti'!Zone_d_impression</vt:lpstr>
      <vt:lpstr>'Distribution Plan_Farine_Tombou'!Zone_d_impression</vt:lpstr>
      <vt:lpstr>'Distribution Plan_Intrants Mopt'!Zone_d_impression</vt:lpstr>
      <vt:lpstr>'Distribution Plan_Intrants TBT'!Zone_d_impression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2011-09-23T13:22:47Z</dcterms:created>
  <dcterms:modified xsi:type="dcterms:W3CDTF">2023-07-12T14:29:21Z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TC018775429991</vt:lpwstr>
  </property>
</Properties>
</file>